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8_{7B52C0D1-70D5-471E-B70A-A709E2E6E4E9}" xr6:coauthVersionLast="47" xr6:coauthVersionMax="47" xr10:uidLastSave="{00000000-0000-0000-0000-000000000000}"/>
  <bookViews>
    <workbookView xWindow="-120" yWindow="-120" windowWidth="29040" windowHeight="15840" activeTab="1" xr2:uid="{78B643FA-248F-45F5-954A-6FB8B0E4179C}"/>
  </bookViews>
  <sheets>
    <sheet name="MRW1992" sheetId="1" r:id="rId1"/>
    <sheet name="kdot &amp; hdot chart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1" i="2" l="1"/>
  <c r="P71" i="2"/>
  <c r="O71" i="2"/>
  <c r="C42" i="2"/>
  <c r="C40" i="2"/>
  <c r="C39" i="2"/>
  <c r="Q117" i="2"/>
  <c r="P117" i="2"/>
  <c r="Q116" i="2"/>
  <c r="P116" i="2"/>
  <c r="Q115" i="2"/>
  <c r="P115" i="2"/>
  <c r="Q114" i="2"/>
  <c r="P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Q89" i="2"/>
  <c r="P89" i="2"/>
  <c r="Q88" i="2"/>
  <c r="P88" i="2"/>
  <c r="Q87" i="2"/>
  <c r="P87" i="2"/>
  <c r="Q86" i="2"/>
  <c r="P86" i="2"/>
  <c r="Q85" i="2"/>
  <c r="P85" i="2"/>
  <c r="Q84" i="2"/>
  <c r="P84" i="2"/>
  <c r="Q83" i="2"/>
  <c r="P83" i="2"/>
  <c r="Q82" i="2"/>
  <c r="P82" i="2"/>
  <c r="Q81" i="2"/>
  <c r="P81" i="2"/>
  <c r="Q80" i="2"/>
  <c r="P80" i="2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0" i="2"/>
  <c r="P70" i="2"/>
  <c r="Q69" i="2"/>
  <c r="P69" i="2"/>
  <c r="Q68" i="2"/>
  <c r="P68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C27" i="2"/>
  <c r="C26" i="2"/>
  <c r="P7" i="2"/>
  <c r="C24" i="2"/>
  <c r="C23" i="2"/>
  <c r="M13" i="2"/>
  <c r="M12" i="2"/>
  <c r="V18" i="1" l="1"/>
  <c r="V23" i="1" s="1"/>
  <c r="E25" i="1"/>
  <c r="Q7" i="1" s="1"/>
  <c r="O7" i="1" s="1"/>
  <c r="I131" i="1" l="1"/>
  <c r="I126" i="1"/>
  <c r="I108" i="1"/>
  <c r="I90" i="1"/>
  <c r="I72" i="1"/>
  <c r="I54" i="1"/>
  <c r="I36" i="1"/>
  <c r="I123" i="1"/>
  <c r="I105" i="1"/>
  <c r="I87" i="1"/>
  <c r="I69" i="1"/>
  <c r="I51" i="1"/>
  <c r="I35" i="1"/>
  <c r="I120" i="1"/>
  <c r="I102" i="1"/>
  <c r="I84" i="1"/>
  <c r="I66" i="1"/>
  <c r="I48" i="1"/>
  <c r="I30" i="1"/>
  <c r="I117" i="1"/>
  <c r="I99" i="1"/>
  <c r="I81" i="1"/>
  <c r="I63" i="1"/>
  <c r="I45" i="1"/>
  <c r="I29" i="1"/>
  <c r="I132" i="1"/>
  <c r="I114" i="1"/>
  <c r="I96" i="1"/>
  <c r="I78" i="1"/>
  <c r="I60" i="1"/>
  <c r="I42" i="1"/>
  <c r="I24" i="1"/>
  <c r="I129" i="1"/>
  <c r="I111" i="1"/>
  <c r="I93" i="1"/>
  <c r="I75" i="1"/>
  <c r="I57" i="1"/>
  <c r="I39" i="1"/>
  <c r="I23" i="1"/>
  <c r="W23" i="1"/>
  <c r="I25" i="1"/>
  <c r="I31" i="1"/>
  <c r="I37" i="1"/>
  <c r="I26" i="1"/>
  <c r="I32" i="1"/>
  <c r="I40" i="1"/>
  <c r="I43" i="1"/>
  <c r="I46" i="1"/>
  <c r="I49" i="1"/>
  <c r="I52" i="1"/>
  <c r="I55" i="1"/>
  <c r="I58" i="1"/>
  <c r="I61" i="1"/>
  <c r="I64" i="1"/>
  <c r="I67" i="1"/>
  <c r="I70" i="1"/>
  <c r="I73" i="1"/>
  <c r="I76" i="1"/>
  <c r="I79" i="1"/>
  <c r="I82" i="1"/>
  <c r="I85" i="1"/>
  <c r="I88" i="1"/>
  <c r="I91" i="1"/>
  <c r="I94" i="1"/>
  <c r="I97" i="1"/>
  <c r="I100" i="1"/>
  <c r="I103" i="1"/>
  <c r="I106" i="1"/>
  <c r="I109" i="1"/>
  <c r="I112" i="1"/>
  <c r="I115" i="1"/>
  <c r="I118" i="1"/>
  <c r="I121" i="1"/>
  <c r="I124" i="1"/>
  <c r="I127" i="1"/>
  <c r="I130" i="1"/>
  <c r="I27" i="1"/>
  <c r="I33" i="1"/>
  <c r="I28" i="1"/>
  <c r="I34" i="1"/>
  <c r="I38" i="1"/>
  <c r="I41" i="1"/>
  <c r="I44" i="1"/>
  <c r="I47" i="1"/>
  <c r="I50" i="1"/>
  <c r="I53" i="1"/>
  <c r="I56" i="1"/>
  <c r="I59" i="1"/>
  <c r="I62" i="1"/>
  <c r="I65" i="1"/>
  <c r="I68" i="1"/>
  <c r="I71" i="1"/>
  <c r="I74" i="1"/>
  <c r="I77" i="1"/>
  <c r="I80" i="1"/>
  <c r="I83" i="1"/>
  <c r="I86" i="1"/>
  <c r="I89" i="1"/>
  <c r="I92" i="1"/>
  <c r="I95" i="1"/>
  <c r="I98" i="1"/>
  <c r="I101" i="1"/>
  <c r="I104" i="1"/>
  <c r="I107" i="1"/>
  <c r="I110" i="1"/>
  <c r="I113" i="1"/>
  <c r="I116" i="1"/>
  <c r="I119" i="1"/>
  <c r="I122" i="1"/>
  <c r="I125" i="1"/>
  <c r="I128" i="1"/>
  <c r="O14" i="1"/>
  <c r="J125" i="1" l="1"/>
  <c r="J59" i="1"/>
  <c r="J130" i="1"/>
  <c r="J127" i="1"/>
  <c r="J124" i="1"/>
  <c r="J121" i="1"/>
  <c r="J118" i="1"/>
  <c r="J115" i="1"/>
  <c r="J112" i="1"/>
  <c r="J109" i="1"/>
  <c r="J106" i="1"/>
  <c r="J103" i="1"/>
  <c r="J100" i="1"/>
  <c r="J97" i="1"/>
  <c r="J94" i="1"/>
  <c r="J91" i="1"/>
  <c r="J88" i="1"/>
  <c r="J85" i="1"/>
  <c r="J82" i="1"/>
  <c r="J79" i="1"/>
  <c r="J76" i="1"/>
  <c r="J73" i="1"/>
  <c r="J70" i="1"/>
  <c r="J67" i="1"/>
  <c r="J64" i="1"/>
  <c r="J61" i="1"/>
  <c r="J58" i="1"/>
  <c r="J55" i="1"/>
  <c r="J52" i="1"/>
  <c r="J49" i="1"/>
  <c r="J46" i="1"/>
  <c r="J43" i="1"/>
  <c r="J40" i="1"/>
  <c r="J128" i="1"/>
  <c r="J119" i="1"/>
  <c r="J113" i="1"/>
  <c r="J107" i="1"/>
  <c r="J98" i="1"/>
  <c r="J89" i="1"/>
  <c r="J83" i="1"/>
  <c r="J77" i="1"/>
  <c r="J71" i="1"/>
  <c r="J65" i="1"/>
  <c r="J56" i="1"/>
  <c r="J50" i="1"/>
  <c r="J44" i="1"/>
  <c r="J132" i="1"/>
  <c r="J129" i="1"/>
  <c r="J126" i="1"/>
  <c r="J123" i="1"/>
  <c r="J120" i="1"/>
  <c r="J117" i="1"/>
  <c r="J114" i="1"/>
  <c r="J111" i="1"/>
  <c r="J108" i="1"/>
  <c r="J105" i="1"/>
  <c r="J102" i="1"/>
  <c r="J99" i="1"/>
  <c r="J96" i="1"/>
  <c r="J93" i="1"/>
  <c r="J90" i="1"/>
  <c r="J87" i="1"/>
  <c r="J84" i="1"/>
  <c r="J81" i="1"/>
  <c r="J78" i="1"/>
  <c r="J75" i="1"/>
  <c r="J72" i="1"/>
  <c r="J69" i="1"/>
  <c r="J66" i="1"/>
  <c r="J63" i="1"/>
  <c r="J60" i="1"/>
  <c r="J57" i="1"/>
  <c r="J54" i="1"/>
  <c r="J51" i="1"/>
  <c r="J48" i="1"/>
  <c r="J45" i="1"/>
  <c r="J42" i="1"/>
  <c r="J39" i="1"/>
  <c r="J131" i="1"/>
  <c r="J122" i="1"/>
  <c r="J116" i="1"/>
  <c r="J110" i="1"/>
  <c r="J104" i="1"/>
  <c r="J101" i="1"/>
  <c r="J95" i="1"/>
  <c r="J92" i="1"/>
  <c r="J86" i="1"/>
  <c r="J80" i="1"/>
  <c r="J74" i="1"/>
  <c r="J68" i="1"/>
  <c r="J62" i="1"/>
  <c r="J53" i="1"/>
  <c r="J47" i="1"/>
  <c r="J38" i="1"/>
  <c r="J41" i="1"/>
  <c r="J35" i="1"/>
  <c r="J32" i="1"/>
  <c r="J29" i="1"/>
  <c r="J26" i="1"/>
  <c r="J23" i="1"/>
  <c r="J37" i="1"/>
  <c r="J34" i="1"/>
  <c r="J31" i="1"/>
  <c r="J28" i="1"/>
  <c r="J25" i="1"/>
  <c r="J36" i="1"/>
  <c r="J33" i="1"/>
  <c r="J30" i="1"/>
  <c r="J27" i="1"/>
  <c r="J24" i="1"/>
</calcChain>
</file>

<file path=xl/sharedStrings.xml><?xml version="1.0" encoding="utf-8"?>
<sst xmlns="http://schemas.openxmlformats.org/spreadsheetml/2006/main" count="25" uniqueCount="16">
  <si>
    <t>n</t>
  </si>
  <si>
    <t>g</t>
  </si>
  <si>
    <t>δ</t>
  </si>
  <si>
    <t>n+g+δ</t>
  </si>
  <si>
    <t>αΚ</t>
  </si>
  <si>
    <t>αΗ</t>
  </si>
  <si>
    <t>sK</t>
  </si>
  <si>
    <t>sH</t>
  </si>
  <si>
    <t>kdot=0</t>
  </si>
  <si>
    <t>hdot=0</t>
  </si>
  <si>
    <t>k</t>
  </si>
  <si>
    <t>δK</t>
  </si>
  <si>
    <t>δΗ</t>
  </si>
  <si>
    <t>n+g+δΚ</t>
  </si>
  <si>
    <t>n+g+δΗ</t>
  </si>
  <si>
    <r>
      <t xml:space="preserve">N. Gregory Mankiw, David Romer, and David N. Weil. “A Contribution to the Empirics of Economic Growth.” </t>
    </r>
    <r>
      <rPr>
        <i/>
        <sz val="18"/>
        <color theme="1"/>
        <rFont val="Times New Roman"/>
        <family val="1"/>
        <charset val="161"/>
      </rPr>
      <t>Quarterly Journal of Economics</t>
    </r>
    <r>
      <rPr>
        <sz val="18"/>
        <color theme="1"/>
        <rFont val="Times New Roman"/>
        <family val="1"/>
        <charset val="161"/>
      </rPr>
      <t xml:space="preserve"> 107, no. 2 (1992): 407–37.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</si>
</sst>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i/>
      <sz val="14"/>
      <color theme="1"/>
      <name val="Inconsolata SemiExpanded Medium"/>
    </font>
    <font>
      <sz val="18"/>
      <color theme="1"/>
      <name val="Times New Roman"/>
      <family val="1"/>
      <charset val="161"/>
    </font>
    <font>
      <i/>
      <sz val="18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06603612418269"/>
          <c:y val="5.21342403322798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'MRW1992'!$I$22</c:f>
              <c:strCache>
                <c:ptCount val="1"/>
                <c:pt idx="0">
                  <c:v>kdot=0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'MRW1992'!$H$23:$H$132</c:f>
              <c:numCache>
                <c:formatCode>General</c:formatCode>
                <c:ptCount val="1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54</c:v>
                </c:pt>
                <c:pt idx="64">
                  <c:v>55</c:v>
                </c:pt>
                <c:pt idx="65">
                  <c:v>56</c:v>
                </c:pt>
                <c:pt idx="66">
                  <c:v>57</c:v>
                </c:pt>
                <c:pt idx="67">
                  <c:v>58</c:v>
                </c:pt>
                <c:pt idx="68">
                  <c:v>59</c:v>
                </c:pt>
                <c:pt idx="69">
                  <c:v>60</c:v>
                </c:pt>
                <c:pt idx="70">
                  <c:v>61</c:v>
                </c:pt>
                <c:pt idx="71">
                  <c:v>62</c:v>
                </c:pt>
                <c:pt idx="72">
                  <c:v>63</c:v>
                </c:pt>
                <c:pt idx="73">
                  <c:v>64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79</c:v>
                </c:pt>
                <c:pt idx="89">
                  <c:v>80</c:v>
                </c:pt>
                <c:pt idx="90">
                  <c:v>81</c:v>
                </c:pt>
                <c:pt idx="91">
                  <c:v>82</c:v>
                </c:pt>
                <c:pt idx="92">
                  <c:v>83</c:v>
                </c:pt>
                <c:pt idx="93">
                  <c:v>84</c:v>
                </c:pt>
                <c:pt idx="94">
                  <c:v>85</c:v>
                </c:pt>
                <c:pt idx="95">
                  <c:v>86</c:v>
                </c:pt>
                <c:pt idx="96">
                  <c:v>87</c:v>
                </c:pt>
                <c:pt idx="97">
                  <c:v>88</c:v>
                </c:pt>
                <c:pt idx="98">
                  <c:v>89</c:v>
                </c:pt>
                <c:pt idx="99">
                  <c:v>90</c:v>
                </c:pt>
                <c:pt idx="100">
                  <c:v>91</c:v>
                </c:pt>
                <c:pt idx="101">
                  <c:v>92</c:v>
                </c:pt>
                <c:pt idx="102">
                  <c:v>93</c:v>
                </c:pt>
                <c:pt idx="103">
                  <c:v>94</c:v>
                </c:pt>
                <c:pt idx="104">
                  <c:v>95</c:v>
                </c:pt>
                <c:pt idx="105">
                  <c:v>96</c:v>
                </c:pt>
                <c:pt idx="106">
                  <c:v>97</c:v>
                </c:pt>
                <c:pt idx="107">
                  <c:v>98</c:v>
                </c:pt>
                <c:pt idx="108">
                  <c:v>99</c:v>
                </c:pt>
                <c:pt idx="109">
                  <c:v>100</c:v>
                </c:pt>
              </c:numCache>
            </c:numRef>
          </c:xVal>
          <c:yVal>
            <c:numRef>
              <c:f>'MRW1992'!$I$23:$I$132</c:f>
              <c:numCache>
                <c:formatCode>General</c:formatCode>
                <c:ptCount val="110"/>
                <c:pt idx="0">
                  <c:v>0</c:v>
                </c:pt>
                <c:pt idx="1">
                  <c:v>1.0067991605134611E-4</c:v>
                </c:pt>
                <c:pt idx="2">
                  <c:v>4.0271966420538444E-4</c:v>
                </c:pt>
                <c:pt idx="3">
                  <c:v>9.0611924446211477E-4</c:v>
                </c:pt>
                <c:pt idx="4">
                  <c:v>1.6108786568215377E-3</c:v>
                </c:pt>
                <c:pt idx="5">
                  <c:v>2.5169979012836523E-3</c:v>
                </c:pt>
                <c:pt idx="6">
                  <c:v>3.6244769778484591E-3</c:v>
                </c:pt>
                <c:pt idx="7">
                  <c:v>4.9333158865159576E-3</c:v>
                </c:pt>
                <c:pt idx="8">
                  <c:v>6.443514627286151E-3</c:v>
                </c:pt>
                <c:pt idx="9">
                  <c:v>8.155073200159034E-3</c:v>
                </c:pt>
                <c:pt idx="10">
                  <c:v>1.0067991605134609E-2</c:v>
                </c:pt>
                <c:pt idx="11">
                  <c:v>4.0271966420538437E-2</c:v>
                </c:pt>
                <c:pt idx="12">
                  <c:v>9.0611924446211481E-2</c:v>
                </c:pt>
                <c:pt idx="13">
                  <c:v>0.16108786568215375</c:v>
                </c:pt>
                <c:pt idx="14">
                  <c:v>0.25169979012836524</c:v>
                </c:pt>
                <c:pt idx="15">
                  <c:v>0.36244769778484592</c:v>
                </c:pt>
                <c:pt idx="16">
                  <c:v>0.49333158865159588</c:v>
                </c:pt>
                <c:pt idx="17">
                  <c:v>0.64435146272861499</c:v>
                </c:pt>
                <c:pt idx="18">
                  <c:v>0.81550732001590331</c:v>
                </c:pt>
                <c:pt idx="19">
                  <c:v>1.006799160513461</c:v>
                </c:pt>
                <c:pt idx="20">
                  <c:v>1.2182269842212876</c:v>
                </c:pt>
                <c:pt idx="21">
                  <c:v>1.4497907911393837</c:v>
                </c:pt>
                <c:pt idx="22">
                  <c:v>1.701490581267749</c:v>
                </c:pt>
                <c:pt idx="23">
                  <c:v>1.9733263546063835</c:v>
                </c:pt>
                <c:pt idx="24">
                  <c:v>2.2652981111552872</c:v>
                </c:pt>
                <c:pt idx="25">
                  <c:v>2.57740585091446</c:v>
                </c:pt>
                <c:pt idx="26">
                  <c:v>2.9096495738839021</c:v>
                </c:pt>
                <c:pt idx="27">
                  <c:v>3.2620292800636133</c:v>
                </c:pt>
                <c:pt idx="28">
                  <c:v>3.6345449694535938</c:v>
                </c:pt>
                <c:pt idx="29">
                  <c:v>4.0271966420538439</c:v>
                </c:pt>
                <c:pt idx="30">
                  <c:v>4.4399842978643624</c:v>
                </c:pt>
                <c:pt idx="31">
                  <c:v>4.8729079368851504</c:v>
                </c:pt>
                <c:pt idx="32">
                  <c:v>5.3259675591162079</c:v>
                </c:pt>
                <c:pt idx="33">
                  <c:v>5.7991631645575348</c:v>
                </c:pt>
                <c:pt idx="34">
                  <c:v>6.2924947532091311</c:v>
                </c:pt>
                <c:pt idx="35">
                  <c:v>6.805962325070996</c:v>
                </c:pt>
                <c:pt idx="36">
                  <c:v>7.3395658801431303</c:v>
                </c:pt>
                <c:pt idx="37">
                  <c:v>7.893305418425534</c:v>
                </c:pt>
                <c:pt idx="38">
                  <c:v>8.4671809399182063</c:v>
                </c:pt>
                <c:pt idx="39">
                  <c:v>9.0611924446211489</c:v>
                </c:pt>
                <c:pt idx="40">
                  <c:v>9.6753399325343601</c:v>
                </c:pt>
                <c:pt idx="41">
                  <c:v>10.30962340365784</c:v>
                </c:pt>
                <c:pt idx="42">
                  <c:v>10.96404285799159</c:v>
                </c:pt>
                <c:pt idx="43">
                  <c:v>11.638598295535608</c:v>
                </c:pt>
                <c:pt idx="44">
                  <c:v>12.333289716289896</c:v>
                </c:pt>
                <c:pt idx="45">
                  <c:v>13.048117120254453</c:v>
                </c:pt>
                <c:pt idx="46">
                  <c:v>13.783080507429281</c:v>
                </c:pt>
                <c:pt idx="47">
                  <c:v>14.538179877814375</c:v>
                </c:pt>
                <c:pt idx="48">
                  <c:v>15.31341523140974</c:v>
                </c:pt>
                <c:pt idx="49">
                  <c:v>16.108786568215375</c:v>
                </c:pt>
                <c:pt idx="50">
                  <c:v>16.924293888231279</c:v>
                </c:pt>
                <c:pt idx="51">
                  <c:v>17.75993719145745</c:v>
                </c:pt>
                <c:pt idx="52">
                  <c:v>18.615716477893891</c:v>
                </c:pt>
                <c:pt idx="53">
                  <c:v>19.491631747540602</c:v>
                </c:pt>
                <c:pt idx="54">
                  <c:v>20.387683000397583</c:v>
                </c:pt>
                <c:pt idx="55">
                  <c:v>21.303870236464832</c:v>
                </c:pt>
                <c:pt idx="56">
                  <c:v>22.24019345574235</c:v>
                </c:pt>
                <c:pt idx="57">
                  <c:v>23.196652658230139</c:v>
                </c:pt>
                <c:pt idx="58">
                  <c:v>24.173247843928198</c:v>
                </c:pt>
                <c:pt idx="59">
                  <c:v>25.169979012836524</c:v>
                </c:pt>
                <c:pt idx="60">
                  <c:v>26.186846164955117</c:v>
                </c:pt>
                <c:pt idx="61">
                  <c:v>27.223849300283984</c:v>
                </c:pt>
                <c:pt idx="62">
                  <c:v>28.280988418823117</c:v>
                </c:pt>
                <c:pt idx="63">
                  <c:v>29.358263520572521</c:v>
                </c:pt>
                <c:pt idx="64">
                  <c:v>30.455674605532192</c:v>
                </c:pt>
                <c:pt idx="65">
                  <c:v>31.573221673702136</c:v>
                </c:pt>
                <c:pt idx="66">
                  <c:v>32.710904725082344</c:v>
                </c:pt>
                <c:pt idx="67">
                  <c:v>33.868723759672825</c:v>
                </c:pt>
                <c:pt idx="68">
                  <c:v>35.046678777473574</c:v>
                </c:pt>
                <c:pt idx="69">
                  <c:v>36.244769778484596</c:v>
                </c:pt>
                <c:pt idx="70">
                  <c:v>37.462996762705878</c:v>
                </c:pt>
                <c:pt idx="71">
                  <c:v>38.70135973013744</c:v>
                </c:pt>
                <c:pt idx="72">
                  <c:v>39.959858680779263</c:v>
                </c:pt>
                <c:pt idx="73">
                  <c:v>41.238493614631359</c:v>
                </c:pt>
                <c:pt idx="74">
                  <c:v>42.537264531693722</c:v>
                </c:pt>
                <c:pt idx="75">
                  <c:v>43.856171431966359</c:v>
                </c:pt>
                <c:pt idx="76">
                  <c:v>45.195214315449263</c:v>
                </c:pt>
                <c:pt idx="77">
                  <c:v>46.554393182142434</c:v>
                </c:pt>
                <c:pt idx="78">
                  <c:v>47.933708032045871</c:v>
                </c:pt>
                <c:pt idx="79">
                  <c:v>49.333158865159582</c:v>
                </c:pt>
                <c:pt idx="80">
                  <c:v>50.752745681483567</c:v>
                </c:pt>
                <c:pt idx="81">
                  <c:v>52.192468481017812</c:v>
                </c:pt>
                <c:pt idx="82">
                  <c:v>53.652327263762331</c:v>
                </c:pt>
                <c:pt idx="83">
                  <c:v>55.132322029717123</c:v>
                </c:pt>
                <c:pt idx="84">
                  <c:v>56.632452778882175</c:v>
                </c:pt>
                <c:pt idx="85">
                  <c:v>58.152719511257501</c:v>
                </c:pt>
                <c:pt idx="86">
                  <c:v>59.693122226843094</c:v>
                </c:pt>
                <c:pt idx="87">
                  <c:v>61.253660925638961</c:v>
                </c:pt>
                <c:pt idx="88">
                  <c:v>62.834335607645095</c:v>
                </c:pt>
                <c:pt idx="89">
                  <c:v>64.435146272861502</c:v>
                </c:pt>
                <c:pt idx="90">
                  <c:v>66.056092921288169</c:v>
                </c:pt>
                <c:pt idx="91">
                  <c:v>67.697175552925117</c:v>
                </c:pt>
                <c:pt idx="92">
                  <c:v>69.358394167772317</c:v>
                </c:pt>
                <c:pt idx="93">
                  <c:v>71.039748765829799</c:v>
                </c:pt>
                <c:pt idx="94">
                  <c:v>72.741239347097547</c:v>
                </c:pt>
                <c:pt idx="95">
                  <c:v>74.462865911575562</c:v>
                </c:pt>
                <c:pt idx="96">
                  <c:v>76.204628459263859</c:v>
                </c:pt>
                <c:pt idx="97">
                  <c:v>77.966526990162407</c:v>
                </c:pt>
                <c:pt idx="98">
                  <c:v>79.748561504271237</c:v>
                </c:pt>
                <c:pt idx="99">
                  <c:v>81.550732001590333</c:v>
                </c:pt>
                <c:pt idx="100">
                  <c:v>83.373038482119696</c:v>
                </c:pt>
                <c:pt idx="101">
                  <c:v>85.215480945859326</c:v>
                </c:pt>
                <c:pt idx="102">
                  <c:v>87.078059392809237</c:v>
                </c:pt>
                <c:pt idx="103">
                  <c:v>88.960773822969401</c:v>
                </c:pt>
                <c:pt idx="104">
                  <c:v>90.863624236339845</c:v>
                </c:pt>
                <c:pt idx="105">
                  <c:v>92.786610632920556</c:v>
                </c:pt>
                <c:pt idx="106">
                  <c:v>94.729733012711534</c:v>
                </c:pt>
                <c:pt idx="107">
                  <c:v>96.692991375712793</c:v>
                </c:pt>
                <c:pt idx="108">
                  <c:v>98.676385721924305</c:v>
                </c:pt>
                <c:pt idx="109">
                  <c:v>100.6799160513461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26-424E-BD5D-4F64DDBC66DB}"/>
            </c:ext>
          </c:extLst>
        </c:ser>
        <c:ser>
          <c:idx val="1"/>
          <c:order val="1"/>
          <c:tx>
            <c:strRef>
              <c:f>'MRW1992'!$J$22</c:f>
              <c:strCache>
                <c:ptCount val="1"/>
                <c:pt idx="0">
                  <c:v>hdot=0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'MRW1992'!$H$23:$H$132</c:f>
              <c:numCache>
                <c:formatCode>General</c:formatCode>
                <c:ptCount val="1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54</c:v>
                </c:pt>
                <c:pt idx="64">
                  <c:v>55</c:v>
                </c:pt>
                <c:pt idx="65">
                  <c:v>56</c:v>
                </c:pt>
                <c:pt idx="66">
                  <c:v>57</c:v>
                </c:pt>
                <c:pt idx="67">
                  <c:v>58</c:v>
                </c:pt>
                <c:pt idx="68">
                  <c:v>59</c:v>
                </c:pt>
                <c:pt idx="69">
                  <c:v>60</c:v>
                </c:pt>
                <c:pt idx="70">
                  <c:v>61</c:v>
                </c:pt>
                <c:pt idx="71">
                  <c:v>62</c:v>
                </c:pt>
                <c:pt idx="72">
                  <c:v>63</c:v>
                </c:pt>
                <c:pt idx="73">
                  <c:v>64</c:v>
                </c:pt>
                <c:pt idx="74">
                  <c:v>65</c:v>
                </c:pt>
                <c:pt idx="75">
                  <c:v>66</c:v>
                </c:pt>
                <c:pt idx="76">
                  <c:v>67</c:v>
                </c:pt>
                <c:pt idx="77">
                  <c:v>68</c:v>
                </c:pt>
                <c:pt idx="78">
                  <c:v>69</c:v>
                </c:pt>
                <c:pt idx="79">
                  <c:v>70</c:v>
                </c:pt>
                <c:pt idx="80">
                  <c:v>71</c:v>
                </c:pt>
                <c:pt idx="81">
                  <c:v>72</c:v>
                </c:pt>
                <c:pt idx="82">
                  <c:v>73</c:v>
                </c:pt>
                <c:pt idx="83">
                  <c:v>74</c:v>
                </c:pt>
                <c:pt idx="84">
                  <c:v>75</c:v>
                </c:pt>
                <c:pt idx="85">
                  <c:v>76</c:v>
                </c:pt>
                <c:pt idx="86">
                  <c:v>77</c:v>
                </c:pt>
                <c:pt idx="87">
                  <c:v>78</c:v>
                </c:pt>
                <c:pt idx="88">
                  <c:v>79</c:v>
                </c:pt>
                <c:pt idx="89">
                  <c:v>80</c:v>
                </c:pt>
                <c:pt idx="90">
                  <c:v>81</c:v>
                </c:pt>
                <c:pt idx="91">
                  <c:v>82</c:v>
                </c:pt>
                <c:pt idx="92">
                  <c:v>83</c:v>
                </c:pt>
                <c:pt idx="93">
                  <c:v>84</c:v>
                </c:pt>
                <c:pt idx="94">
                  <c:v>85</c:v>
                </c:pt>
                <c:pt idx="95">
                  <c:v>86</c:v>
                </c:pt>
                <c:pt idx="96">
                  <c:v>87</c:v>
                </c:pt>
                <c:pt idx="97">
                  <c:v>88</c:v>
                </c:pt>
                <c:pt idx="98">
                  <c:v>89</c:v>
                </c:pt>
                <c:pt idx="99">
                  <c:v>90</c:v>
                </c:pt>
                <c:pt idx="100">
                  <c:v>91</c:v>
                </c:pt>
                <c:pt idx="101">
                  <c:v>92</c:v>
                </c:pt>
                <c:pt idx="102">
                  <c:v>93</c:v>
                </c:pt>
                <c:pt idx="103">
                  <c:v>94</c:v>
                </c:pt>
                <c:pt idx="104">
                  <c:v>95</c:v>
                </c:pt>
                <c:pt idx="105">
                  <c:v>96</c:v>
                </c:pt>
                <c:pt idx="106">
                  <c:v>97</c:v>
                </c:pt>
                <c:pt idx="107">
                  <c:v>98</c:v>
                </c:pt>
                <c:pt idx="108">
                  <c:v>99</c:v>
                </c:pt>
                <c:pt idx="109">
                  <c:v>100</c:v>
                </c:pt>
              </c:numCache>
            </c:numRef>
          </c:xVal>
          <c:yVal>
            <c:numRef>
              <c:f>'MRW1992'!$J$23:$J$132</c:f>
              <c:numCache>
                <c:formatCode>General</c:formatCode>
                <c:ptCount val="110"/>
                <c:pt idx="0">
                  <c:v>0</c:v>
                </c:pt>
                <c:pt idx="1">
                  <c:v>3.3464290889223949</c:v>
                </c:pt>
                <c:pt idx="2">
                  <c:v>4.6080644831975652</c:v>
                </c:pt>
                <c:pt idx="3">
                  <c:v>5.5563735666446128</c:v>
                </c:pt>
                <c:pt idx="4">
                  <c:v>6.3453483450756831</c:v>
                </c:pt>
                <c:pt idx="5">
                  <c:v>7.0336890879250724</c:v>
                </c:pt>
                <c:pt idx="6">
                  <c:v>7.6511789156356427</c:v>
                </c:pt>
                <c:pt idx="7">
                  <c:v>8.2153652364020644</c:v>
                </c:pt>
                <c:pt idx="8">
                  <c:v>8.7376046422891314</c:v>
                </c:pt>
                <c:pt idx="9">
                  <c:v>9.225740749835726</c:v>
                </c:pt>
                <c:pt idx="10">
                  <c:v>9.6854563508348246</c:v>
                </c:pt>
                <c:pt idx="11">
                  <c:v>13.336964934229114</c:v>
                </c:pt>
                <c:pt idx="12">
                  <c:v>16.081623790211093</c:v>
                </c:pt>
                <c:pt idx="13">
                  <c:v>18.365126764680046</c:v>
                </c:pt>
                <c:pt idx="14">
                  <c:v>20.357368058971392</c:v>
                </c:pt>
                <c:pt idx="15">
                  <c:v>22.144547949671285</c:v>
                </c:pt>
                <c:pt idx="16">
                  <c:v>23.777453305894113</c:v>
                </c:pt>
                <c:pt idx="17">
                  <c:v>25.288953127345252</c:v>
                </c:pt>
                <c:pt idx="18">
                  <c:v>26.701748927668458</c:v>
                </c:pt>
                <c:pt idx="19">
                  <c:v>28.032288218643949</c:v>
                </c:pt>
                <c:pt idx="20">
                  <c:v>29.292933522517842</c:v>
                </c:pt>
                <c:pt idx="21">
                  <c:v>30.493251819122037</c:v>
                </c:pt>
                <c:pt idx="22">
                  <c:v>31.640824313706599</c:v>
                </c:pt>
                <c:pt idx="23">
                  <c:v>32.741777927546615</c:v>
                </c:pt>
                <c:pt idx="24">
                  <c:v>33.801147062628573</c:v>
                </c:pt>
                <c:pt idx="25">
                  <c:v>34.823127467163296</c:v>
                </c:pt>
                <c:pt idx="26">
                  <c:v>35.811259069764823</c:v>
                </c:pt>
                <c:pt idx="27">
                  <c:v>36.768560636815906</c:v>
                </c:pt>
                <c:pt idx="28">
                  <c:v>37.697630899978329</c:v>
                </c:pt>
                <c:pt idx="29">
                  <c:v>38.600725815674487</c:v>
                </c:pt>
                <c:pt idx="30">
                  <c:v>39.479818493192788</c:v>
                </c:pt>
                <c:pt idx="31">
                  <c:v>40.336646313712521</c:v>
                </c:pt>
                <c:pt idx="32">
                  <c:v>41.172748431831408</c:v>
                </c:pt>
                <c:pt idx="33">
                  <c:v>41.98949595257789</c:v>
                </c:pt>
                <c:pt idx="34">
                  <c:v>42.788116458003365</c:v>
                </c:pt>
                <c:pt idx="35">
                  <c:v>43.569714123551414</c:v>
                </c:pt>
                <c:pt idx="36">
                  <c:v>44.33528635523966</c:v>
                </c:pt>
                <c:pt idx="37">
                  <c:v>45.085737655135603</c:v>
                </c:pt>
                <c:pt idx="38">
                  <c:v>45.821891258758157</c:v>
                </c:pt>
                <c:pt idx="39">
                  <c:v>46.544498966446973</c:v>
                </c:pt>
                <c:pt idx="40">
                  <c:v>47.254249499473183</c:v>
                </c:pt>
                <c:pt idx="41">
                  <c:v>47.951775642426611</c:v>
                </c:pt>
                <c:pt idx="42">
                  <c:v>48.637660380369276</c:v>
                </c:pt>
                <c:pt idx="43">
                  <c:v>49.31244219823266</c:v>
                </c:pt>
                <c:pt idx="44">
                  <c:v>49.976619677953629</c:v>
                </c:pt>
                <c:pt idx="45">
                  <c:v>50.630655503705086</c:v>
                </c:pt>
                <c:pt idx="46">
                  <c:v>51.274979965666788</c:v>
                </c:pt>
                <c:pt idx="47">
                  <c:v>51.909994036903278</c:v>
                </c:pt>
                <c:pt idx="48">
                  <c:v>52.536072085166666</c:v>
                </c:pt>
                <c:pt idx="49">
                  <c:v>53.153564271142386</c:v>
                </c:pt>
                <c:pt idx="50">
                  <c:v>53.762798676286295</c:v>
                </c:pt>
                <c:pt idx="51">
                  <c:v>54.364083196560763</c:v>
                </c:pt>
                <c:pt idx="52">
                  <c:v>54.957707232758494</c:v>
                </c:pt>
                <c:pt idx="53">
                  <c:v>55.543943203462611</c:v>
                </c:pt>
                <c:pt idx="54">
                  <c:v>56.123047902842337</c:v>
                </c:pt>
                <c:pt idx="55">
                  <c:v>56.695263722275882</c:v>
                </c:pt>
                <c:pt idx="56">
                  <c:v>57.260819752106656</c:v>
                </c:pt>
                <c:pt idx="57">
                  <c:v>57.819932777583283</c:v>
                </c:pt>
                <c:pt idx="58">
                  <c:v>58.37280818112859</c:v>
                </c:pt>
                <c:pt idx="59">
                  <c:v>58.919640761471697</c:v>
                </c:pt>
                <c:pt idx="60">
                  <c:v>59.460615478805344</c:v>
                </c:pt>
                <c:pt idx="61">
                  <c:v>59.995908133962757</c:v>
                </c:pt>
                <c:pt idx="62">
                  <c:v>60.525685988607208</c:v>
                </c:pt>
                <c:pt idx="63">
                  <c:v>61.050108332569359</c:v>
                </c:pt>
                <c:pt idx="64">
                  <c:v>61.569327003727366</c:v>
                </c:pt>
                <c:pt idx="65">
                  <c:v>62.083486865187112</c:v>
                </c:pt>
                <c:pt idx="66">
                  <c:v>62.592726243966233</c:v>
                </c:pt>
                <c:pt idx="67">
                  <c:v>63.09717733490605</c:v>
                </c:pt>
                <c:pt idx="68">
                  <c:v>63.596966573117093</c:v>
                </c:pt>
                <c:pt idx="69">
                  <c:v>64.092214977899374</c:v>
                </c:pt>
                <c:pt idx="70">
                  <c:v>64.583038470759547</c:v>
                </c:pt>
                <c:pt idx="71">
                  <c:v>65.06954816986665</c:v>
                </c:pt>
                <c:pt idx="72">
                  <c:v>65.551850663042899</c:v>
                </c:pt>
                <c:pt idx="73">
                  <c:v>66.030048261168588</c:v>
                </c:pt>
                <c:pt idx="74">
                  <c:v>66.504239233689461</c:v>
                </c:pt>
                <c:pt idx="75">
                  <c:v>66.97451802774556</c:v>
                </c:pt>
                <c:pt idx="76">
                  <c:v>67.440975472290503</c:v>
                </c:pt>
                <c:pt idx="77">
                  <c:v>67.903698968437496</c:v>
                </c:pt>
                <c:pt idx="78">
                  <c:v>68.362772667149088</c:v>
                </c:pt>
                <c:pt idx="79">
                  <c:v>68.818277635283664</c:v>
                </c:pt>
                <c:pt idx="80">
                  <c:v>69.270292010915512</c:v>
                </c:pt>
                <c:pt idx="81">
                  <c:v>69.718891148763049</c:v>
                </c:pt>
                <c:pt idx="82">
                  <c:v>70.164147756482805</c:v>
                </c:pt>
                <c:pt idx="83">
                  <c:v>70.606132022520015</c:v>
                </c:pt>
                <c:pt idx="84">
                  <c:v>71.044911736145465</c:v>
                </c:pt>
                <c:pt idx="85">
                  <c:v>71.480552400253984</c:v>
                </c:pt>
                <c:pt idx="86">
                  <c:v>71.913117337449322</c:v>
                </c:pt>
                <c:pt idx="87">
                  <c:v>72.342667789897931</c:v>
                </c:pt>
                <c:pt idx="88">
                  <c:v>72.769263013391779</c:v>
                </c:pt>
                <c:pt idx="89">
                  <c:v>73.192960366025076</c:v>
                </c:pt>
                <c:pt idx="90">
                  <c:v>73.613815391856974</c:v>
                </c:pt>
                <c:pt idx="91">
                  <c:v>74.031881899900981</c:v>
                </c:pt>
                <c:pt idx="92">
                  <c:v>74.447212038757201</c:v>
                </c:pt>
                <c:pt idx="93">
                  <c:v>74.859856367175709</c:v>
                </c:pt>
                <c:pt idx="94">
                  <c:v>75.269863920820086</c:v>
                </c:pt>
                <c:pt idx="95">
                  <c:v>75.677282275476088</c:v>
                </c:pt>
                <c:pt idx="96">
                  <c:v>76.082157606935652</c:v>
                </c:pt>
                <c:pt idx="97">
                  <c:v>76.484534747765736</c:v>
                </c:pt>
                <c:pt idx="98">
                  <c:v>76.884457241158344</c:v>
                </c:pt>
                <c:pt idx="99">
                  <c:v>77.281967392042631</c:v>
                </c:pt>
                <c:pt idx="100">
                  <c:v>77.677106315626617</c:v>
                </c:pt>
                <c:pt idx="101">
                  <c:v>78.069913983525467</c:v>
                </c:pt>
                <c:pt idx="102">
                  <c:v>78.460429267620228</c:v>
                </c:pt>
                <c:pt idx="103">
                  <c:v>78.848689981782371</c:v>
                </c:pt>
                <c:pt idx="104">
                  <c:v>79.234732921589668</c:v>
                </c:pt>
                <c:pt idx="105">
                  <c:v>79.618593902149499</c:v>
                </c:pt>
                <c:pt idx="106">
                  <c:v>80.000307794139104</c:v>
                </c:pt>
                <c:pt idx="107">
                  <c:v>80.37990855816426</c:v>
                </c:pt>
                <c:pt idx="108">
                  <c:v>80.757429277530719</c:v>
                </c:pt>
                <c:pt idx="109">
                  <c:v>81.132902189517651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26-424E-BD5D-4F64DDBC6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74464"/>
        <c:axId val="164774880"/>
      </c:scatterChart>
      <c:valAx>
        <c:axId val="16477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74880"/>
        <c:crosses val="autoZero"/>
        <c:crossBetween val="midCat"/>
      </c:valAx>
      <c:valAx>
        <c:axId val="1647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7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Διάγραμμα φάσης για </a:t>
            </a:r>
            <a:r>
              <a:rPr lang="en-US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kdot=0 &amp; hdot=0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Sheet2!$P$6</c:f>
              <c:strCache>
                <c:ptCount val="1"/>
                <c:pt idx="0">
                  <c:v>kdot=0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Sheet2!$O$7:$O$117</c:f>
              <c:numCache>
                <c:formatCode>General</c:formatCode>
                <c:ptCount val="1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54</c:v>
                </c:pt>
                <c:pt idx="64">
                  <c:v>53.482517624163123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</c:numCache>
            </c:numRef>
          </c:xVal>
          <c:yVal>
            <c:numRef>
              <c:f>Sheet2!$P$7:$P$117</c:f>
              <c:numCache>
                <c:formatCode>General</c:formatCode>
                <c:ptCount val="111"/>
                <c:pt idx="0">
                  <c:v>0</c:v>
                </c:pt>
                <c:pt idx="1">
                  <c:v>1.0067991605134611E-4</c:v>
                </c:pt>
                <c:pt idx="2">
                  <c:v>4.0271966420538444E-4</c:v>
                </c:pt>
                <c:pt idx="3">
                  <c:v>9.0611924446211477E-4</c:v>
                </c:pt>
                <c:pt idx="4">
                  <c:v>1.6108786568215377E-3</c:v>
                </c:pt>
                <c:pt idx="5">
                  <c:v>2.5169979012836523E-3</c:v>
                </c:pt>
                <c:pt idx="6">
                  <c:v>3.6244769778484591E-3</c:v>
                </c:pt>
                <c:pt idx="7">
                  <c:v>4.9333158865159576E-3</c:v>
                </c:pt>
                <c:pt idx="8">
                  <c:v>6.443514627286151E-3</c:v>
                </c:pt>
                <c:pt idx="9">
                  <c:v>8.155073200159034E-3</c:v>
                </c:pt>
                <c:pt idx="10">
                  <c:v>1.0067991605134609E-2</c:v>
                </c:pt>
                <c:pt idx="11">
                  <c:v>4.0271966420538437E-2</c:v>
                </c:pt>
                <c:pt idx="12">
                  <c:v>9.0611924446211481E-2</c:v>
                </c:pt>
                <c:pt idx="13">
                  <c:v>0.16108786568215375</c:v>
                </c:pt>
                <c:pt idx="14">
                  <c:v>0.25169979012836524</c:v>
                </c:pt>
                <c:pt idx="15">
                  <c:v>0.36244769778484592</c:v>
                </c:pt>
                <c:pt idx="16">
                  <c:v>0.49333158865159588</c:v>
                </c:pt>
                <c:pt idx="17">
                  <c:v>0.64435146272861499</c:v>
                </c:pt>
                <c:pt idx="18">
                  <c:v>0.81550732001590331</c:v>
                </c:pt>
                <c:pt idx="19">
                  <c:v>1.006799160513461</c:v>
                </c:pt>
                <c:pt idx="20">
                  <c:v>1.2182269842212876</c:v>
                </c:pt>
                <c:pt idx="21">
                  <c:v>1.4497907911393837</c:v>
                </c:pt>
                <c:pt idx="22">
                  <c:v>1.701490581267749</c:v>
                </c:pt>
                <c:pt idx="23">
                  <c:v>1.9733263546063835</c:v>
                </c:pt>
                <c:pt idx="24">
                  <c:v>2.2652981111552872</c:v>
                </c:pt>
                <c:pt idx="25">
                  <c:v>2.57740585091446</c:v>
                </c:pt>
                <c:pt idx="26">
                  <c:v>2.9096495738839021</c:v>
                </c:pt>
                <c:pt idx="27">
                  <c:v>3.2620292800636133</c:v>
                </c:pt>
                <c:pt idx="28">
                  <c:v>3.6345449694535938</c:v>
                </c:pt>
                <c:pt idx="29">
                  <c:v>4.0271966420538439</c:v>
                </c:pt>
                <c:pt idx="30">
                  <c:v>4.4399842978643624</c:v>
                </c:pt>
                <c:pt idx="31">
                  <c:v>4.8729079368851504</c:v>
                </c:pt>
                <c:pt idx="32">
                  <c:v>5.3259675591162079</c:v>
                </c:pt>
                <c:pt idx="33">
                  <c:v>5.7991631645575348</c:v>
                </c:pt>
                <c:pt idx="34">
                  <c:v>6.2924947532091311</c:v>
                </c:pt>
                <c:pt idx="35">
                  <c:v>6.805962325070996</c:v>
                </c:pt>
                <c:pt idx="36">
                  <c:v>7.3395658801431303</c:v>
                </c:pt>
                <c:pt idx="37">
                  <c:v>7.893305418425534</c:v>
                </c:pt>
                <c:pt idx="38">
                  <c:v>8.4671809399182063</c:v>
                </c:pt>
                <c:pt idx="39">
                  <c:v>9.0611924446211489</c:v>
                </c:pt>
                <c:pt idx="40">
                  <c:v>9.6753399325343601</c:v>
                </c:pt>
                <c:pt idx="41">
                  <c:v>10.30962340365784</c:v>
                </c:pt>
                <c:pt idx="42">
                  <c:v>10.96404285799159</c:v>
                </c:pt>
                <c:pt idx="43">
                  <c:v>11.638598295535608</c:v>
                </c:pt>
                <c:pt idx="44">
                  <c:v>12.333289716289896</c:v>
                </c:pt>
                <c:pt idx="45">
                  <c:v>13.048117120254453</c:v>
                </c:pt>
                <c:pt idx="46">
                  <c:v>13.783080507429281</c:v>
                </c:pt>
                <c:pt idx="47">
                  <c:v>14.538179877814375</c:v>
                </c:pt>
                <c:pt idx="48">
                  <c:v>15.31341523140974</c:v>
                </c:pt>
                <c:pt idx="49">
                  <c:v>16.108786568215375</c:v>
                </c:pt>
                <c:pt idx="50">
                  <c:v>16.924293888231279</c:v>
                </c:pt>
                <c:pt idx="51">
                  <c:v>17.75993719145745</c:v>
                </c:pt>
                <c:pt idx="52">
                  <c:v>18.615716477893891</c:v>
                </c:pt>
                <c:pt idx="53">
                  <c:v>19.491631747540602</c:v>
                </c:pt>
                <c:pt idx="54">
                  <c:v>20.387683000397583</c:v>
                </c:pt>
                <c:pt idx="55">
                  <c:v>21.303870236464832</c:v>
                </c:pt>
                <c:pt idx="56">
                  <c:v>22.24019345574235</c:v>
                </c:pt>
                <c:pt idx="57">
                  <c:v>23.196652658230139</c:v>
                </c:pt>
                <c:pt idx="58">
                  <c:v>24.173247843928198</c:v>
                </c:pt>
                <c:pt idx="59">
                  <c:v>25.169979012836524</c:v>
                </c:pt>
                <c:pt idx="60">
                  <c:v>26.186846164955117</c:v>
                </c:pt>
                <c:pt idx="61">
                  <c:v>27.223849300283984</c:v>
                </c:pt>
                <c:pt idx="62">
                  <c:v>28.280988418823117</c:v>
                </c:pt>
                <c:pt idx="63">
                  <c:v>29.358263520572521</c:v>
                </c:pt>
                <c:pt idx="64">
                  <c:v>28.798278720703198</c:v>
                </c:pt>
                <c:pt idx="65">
                  <c:v>30.455674605532192</c:v>
                </c:pt>
                <c:pt idx="66">
                  <c:v>31.573221673702136</c:v>
                </c:pt>
                <c:pt idx="67">
                  <c:v>32.710904725082344</c:v>
                </c:pt>
                <c:pt idx="68">
                  <c:v>33.868723759672825</c:v>
                </c:pt>
                <c:pt idx="69">
                  <c:v>35.046678777473574</c:v>
                </c:pt>
                <c:pt idx="70">
                  <c:v>36.244769778484596</c:v>
                </c:pt>
                <c:pt idx="71">
                  <c:v>37.462996762705878</c:v>
                </c:pt>
                <c:pt idx="72">
                  <c:v>38.70135973013744</c:v>
                </c:pt>
                <c:pt idx="73">
                  <c:v>39.959858680779263</c:v>
                </c:pt>
                <c:pt idx="74">
                  <c:v>41.238493614631359</c:v>
                </c:pt>
                <c:pt idx="75">
                  <c:v>42.537264531693722</c:v>
                </c:pt>
                <c:pt idx="76">
                  <c:v>43.856171431966359</c:v>
                </c:pt>
                <c:pt idx="77">
                  <c:v>45.195214315449263</c:v>
                </c:pt>
                <c:pt idx="78">
                  <c:v>46.554393182142434</c:v>
                </c:pt>
                <c:pt idx="79">
                  <c:v>47.933708032045871</c:v>
                </c:pt>
                <c:pt idx="80">
                  <c:v>49.333158865159582</c:v>
                </c:pt>
                <c:pt idx="81">
                  <c:v>50.752745681483567</c:v>
                </c:pt>
                <c:pt idx="82">
                  <c:v>52.192468481017812</c:v>
                </c:pt>
                <c:pt idx="83">
                  <c:v>53.652327263762331</c:v>
                </c:pt>
                <c:pt idx="84">
                  <c:v>55.132322029717123</c:v>
                </c:pt>
                <c:pt idx="85">
                  <c:v>56.632452778882175</c:v>
                </c:pt>
                <c:pt idx="86">
                  <c:v>58.152719511257501</c:v>
                </c:pt>
                <c:pt idx="87">
                  <c:v>59.693122226843094</c:v>
                </c:pt>
                <c:pt idx="88">
                  <c:v>61.253660925638961</c:v>
                </c:pt>
                <c:pt idx="89">
                  <c:v>62.834335607645095</c:v>
                </c:pt>
                <c:pt idx="90">
                  <c:v>64.435146272861502</c:v>
                </c:pt>
                <c:pt idx="91">
                  <c:v>66.056092921288169</c:v>
                </c:pt>
                <c:pt idx="92">
                  <c:v>67.697175552925117</c:v>
                </c:pt>
                <c:pt idx="93">
                  <c:v>69.358394167772317</c:v>
                </c:pt>
                <c:pt idx="94">
                  <c:v>71.039748765829799</c:v>
                </c:pt>
                <c:pt idx="95">
                  <c:v>72.741239347097547</c:v>
                </c:pt>
                <c:pt idx="96">
                  <c:v>74.462865911575562</c:v>
                </c:pt>
                <c:pt idx="97">
                  <c:v>76.204628459263859</c:v>
                </c:pt>
                <c:pt idx="98">
                  <c:v>77.966526990162407</c:v>
                </c:pt>
                <c:pt idx="99">
                  <c:v>79.748561504271237</c:v>
                </c:pt>
                <c:pt idx="100">
                  <c:v>81.550732001590333</c:v>
                </c:pt>
                <c:pt idx="101">
                  <c:v>83.373038482119696</c:v>
                </c:pt>
                <c:pt idx="102">
                  <c:v>85.215480945859326</c:v>
                </c:pt>
                <c:pt idx="103">
                  <c:v>87.078059392809237</c:v>
                </c:pt>
                <c:pt idx="104">
                  <c:v>88.960773822969401</c:v>
                </c:pt>
                <c:pt idx="105">
                  <c:v>90.863624236339845</c:v>
                </c:pt>
                <c:pt idx="106">
                  <c:v>92.786610632920556</c:v>
                </c:pt>
                <c:pt idx="107">
                  <c:v>94.729733012711534</c:v>
                </c:pt>
                <c:pt idx="108">
                  <c:v>96.692991375712793</c:v>
                </c:pt>
                <c:pt idx="109">
                  <c:v>98.676385721924305</c:v>
                </c:pt>
                <c:pt idx="110">
                  <c:v>100.6799160513461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CD-4078-B3CE-A3A09466F31A}"/>
            </c:ext>
          </c:extLst>
        </c:ser>
        <c:ser>
          <c:idx val="1"/>
          <c:order val="1"/>
          <c:tx>
            <c:strRef>
              <c:f>Sheet2!$Q$6</c:f>
              <c:strCache>
                <c:ptCount val="1"/>
                <c:pt idx="0">
                  <c:v>hdot=0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Sheet2!$O$7:$O$117</c:f>
              <c:numCache>
                <c:formatCode>General</c:formatCode>
                <c:ptCount val="1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  <c:pt idx="58">
                  <c:v>49</c:v>
                </c:pt>
                <c:pt idx="59">
                  <c:v>50</c:v>
                </c:pt>
                <c:pt idx="60">
                  <c:v>51</c:v>
                </c:pt>
                <c:pt idx="61">
                  <c:v>52</c:v>
                </c:pt>
                <c:pt idx="62">
                  <c:v>53</c:v>
                </c:pt>
                <c:pt idx="63">
                  <c:v>54</c:v>
                </c:pt>
                <c:pt idx="64">
                  <c:v>53.482517624163123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</c:numCache>
            </c:numRef>
          </c:xVal>
          <c:yVal>
            <c:numRef>
              <c:f>Sheet2!$Q$7:$Q$117</c:f>
              <c:numCache>
                <c:formatCode>General</c:formatCode>
                <c:ptCount val="111"/>
                <c:pt idx="0">
                  <c:v>0</c:v>
                </c:pt>
                <c:pt idx="1">
                  <c:v>1.5855934164654524</c:v>
                </c:pt>
                <c:pt idx="2">
                  <c:v>2.1833771202243391</c:v>
                </c:pt>
                <c:pt idx="3">
                  <c:v>2.6327016388479265</c:v>
                </c:pt>
                <c:pt idx="4">
                  <c:v>3.006530930070241</c:v>
                </c:pt>
                <c:pt idx="5">
                  <c:v>3.3326781518236794</c:v>
                </c:pt>
                <c:pt idx="6">
                  <c:v>3.6252550388682367</c:v>
                </c:pt>
                <c:pt idx="7">
                  <c:v>3.8925758432529394</c:v>
                </c:pt>
                <c:pt idx="8">
                  <c:v>4.1400215060146186</c:v>
                </c:pt>
                <c:pt idx="9">
                  <c:v>4.3713084623188943</c:v>
                </c:pt>
                <c:pt idx="10">
                  <c:v>4.5891293128498569</c:v>
                </c:pt>
                <c:pt idx="11">
                  <c:v>6.319274436546916</c:v>
                </c:pt>
                <c:pt idx="12">
                  <c:v>7.619739169803827</c:v>
                </c:pt>
                <c:pt idx="13">
                  <c:v>8.7017006238154444</c:v>
                </c:pt>
                <c:pt idx="14">
                  <c:v>9.6456574794069034</c:v>
                </c:pt>
                <c:pt idx="15">
                  <c:v>10.492452852455045</c:v>
                </c:pt>
                <c:pt idx="16">
                  <c:v>11.266150401017724</c:v>
                </c:pt>
                <c:pt idx="17">
                  <c:v>11.982324000456934</c:v>
                </c:pt>
                <c:pt idx="18">
                  <c:v>12.651730003177246</c:v>
                </c:pt>
                <c:pt idx="19">
                  <c:v>13.282161512126001</c:v>
                </c:pt>
                <c:pt idx="20">
                  <c:v>13.879476094687259</c:v>
                </c:pt>
                <c:pt idx="21">
                  <c:v>14.448206744040867</c:v>
                </c:pt>
                <c:pt idx="22">
                  <c:v>14.991945560546331</c:v>
                </c:pt>
                <c:pt idx="23">
                  <c:v>15.513595580777512</c:v>
                </c:pt>
                <c:pt idx="24">
                  <c:v>16.015542187610752</c:v>
                </c:pt>
                <c:pt idx="25">
                  <c:v>16.49977339590113</c:v>
                </c:pt>
                <c:pt idx="26">
                  <c:v>16.967966482338518</c:v>
                </c:pt>
                <c:pt idx="27">
                  <c:v>17.421551788333169</c:v>
                </c:pt>
                <c:pt idx="28">
                  <c:v>17.861760635901646</c:v>
                </c:pt>
                <c:pt idx="29">
                  <c:v>18.289661934486269</c:v>
                </c:pt>
                <c:pt idx="30">
                  <c:v>18.706190575882001</c:v>
                </c:pt>
                <c:pt idx="31">
                  <c:v>19.112169760009291</c:v>
                </c:pt>
                <c:pt idx="32">
                  <c:v>19.508328763757678</c:v>
                </c:pt>
                <c:pt idx="33">
                  <c:v>19.895317239353055</c:v>
                </c:pt>
                <c:pt idx="34">
                  <c:v>20.273716835462444</c:v>
                </c:pt>
                <c:pt idx="35">
                  <c:v>20.644050728662265</c:v>
                </c:pt>
                <c:pt idx="36">
                  <c:v>21.006791506410085</c:v>
                </c:pt>
                <c:pt idx="37">
                  <c:v>21.362367736736282</c:v>
                </c:pt>
                <c:pt idx="38">
                  <c:v>21.711169482237217</c:v>
                </c:pt>
                <c:pt idx="39">
                  <c:v>22.053552958340557</c:v>
                </c:pt>
                <c:pt idx="40">
                  <c:v>22.389844492568638</c:v>
                </c:pt>
                <c:pt idx="41">
                  <c:v>22.720343908719617</c:v>
                </c:pt>
                <c:pt idx="42">
                  <c:v>23.045327434752206</c:v>
                </c:pt>
                <c:pt idx="43">
                  <c:v>23.36505021372772</c:v>
                </c:pt>
                <c:pt idx="44">
                  <c:v>23.67974848200906</c:v>
                </c:pt>
                <c:pt idx="45">
                  <c:v>23.989641467005196</c:v>
                </c:pt>
                <c:pt idx="46">
                  <c:v>24.294933047315688</c:v>
                </c:pt>
                <c:pt idx="47">
                  <c:v>24.595813210606327</c:v>
                </c:pt>
                <c:pt idx="48">
                  <c:v>24.892459338506089</c:v>
                </c:pt>
                <c:pt idx="49">
                  <c:v>25.185037342935658</c:v>
                </c:pt>
                <c:pt idx="50">
                  <c:v>25.473702674311763</c:v>
                </c:pt>
                <c:pt idx="51">
                  <c:v>25.758601218830687</c:v>
                </c:pt>
                <c:pt idx="52">
                  <c:v>26.039870099371608</c:v>
                </c:pt>
                <c:pt idx="53">
                  <c:v>26.317638392362092</c:v>
                </c:pt>
                <c:pt idx="54">
                  <c:v>26.592027771124155</c:v>
                </c:pt>
                <c:pt idx="55">
                  <c:v>26.863153084699341</c:v>
                </c:pt>
                <c:pt idx="56">
                  <c:v>27.131122879879069</c:v>
                </c:pt>
                <c:pt idx="57">
                  <c:v>27.39603987309744</c:v>
                </c:pt>
                <c:pt idx="58">
                  <c:v>27.658001377941222</c:v>
                </c:pt>
                <c:pt idx="59">
                  <c:v>27.91709969326816</c:v>
                </c:pt>
                <c:pt idx="60">
                  <c:v>28.173422456274832</c:v>
                </c:pt>
                <c:pt idx="61">
                  <c:v>28.42705296430189</c:v>
                </c:pt>
                <c:pt idx="62">
                  <c:v>28.678070468690105</c:v>
                </c:pt>
                <c:pt idx="63">
                  <c:v>28.926550443594198</c:v>
                </c:pt>
                <c:pt idx="64">
                  <c:v>28.798278720703209</c:v>
                </c:pt>
                <c:pt idx="65">
                  <c:v>29.172564832310613</c:v>
                </c:pt>
                <c:pt idx="66">
                  <c:v>29.416182273373405</c:v>
                </c:pt>
                <c:pt idx="67">
                  <c:v>29.657468308409978</c:v>
                </c:pt>
                <c:pt idx="68">
                  <c:v>29.896485573521236</c:v>
                </c:pt>
                <c:pt idx="69">
                  <c:v>30.133293975752434</c:v>
                </c:pt>
                <c:pt idx="70">
                  <c:v>30.367950856048278</c:v>
                </c:pt>
                <c:pt idx="71">
                  <c:v>30.600511139934731</c:v>
                </c:pt>
                <c:pt idx="72">
                  <c:v>30.831027477036983</c:v>
                </c:pt>
                <c:pt idx="73">
                  <c:v>31.059550370427022</c:v>
                </c:pt>
                <c:pt idx="74">
                  <c:v>31.286128296691054</c:v>
                </c:pt>
                <c:pt idx="75">
                  <c:v>31.510807817516813</c:v>
                </c:pt>
                <c:pt idx="76">
                  <c:v>31.733633683520374</c:v>
                </c:pt>
                <c:pt idx="77">
                  <c:v>31.954648930961323</c:v>
                </c:pt>
                <c:pt idx="78">
                  <c:v>32.173894971931759</c:v>
                </c:pt>
                <c:pt idx="79">
                  <c:v>32.3914116785487</c:v>
                </c:pt>
                <c:pt idx="80">
                  <c:v>32.607237461629637</c:v>
                </c:pt>
                <c:pt idx="81">
                  <c:v>32.821409344285726</c:v>
                </c:pt>
                <c:pt idx="82">
                  <c:v>33.033963030828112</c:v>
                </c:pt>
                <c:pt idx="83">
                  <c:v>33.244932971346266</c:v>
                </c:pt>
                <c:pt idx="84">
                  <c:v>33.454352422285709</c:v>
                </c:pt>
                <c:pt idx="85">
                  <c:v>33.662253503323448</c:v>
                </c:pt>
                <c:pt idx="86">
                  <c:v>33.868667250813779</c:v>
                </c:pt>
                <c:pt idx="87">
                  <c:v>34.073623668053017</c:v>
                </c:pt>
                <c:pt idx="88">
                  <c:v>34.277151772591942</c:v>
                </c:pt>
                <c:pt idx="89">
                  <c:v>34.479279640804222</c:v>
                </c:pt>
                <c:pt idx="90">
                  <c:v>34.680034449902998</c:v>
                </c:pt>
                <c:pt idx="91">
                  <c:v>34.879442517581595</c:v>
                </c:pt>
                <c:pt idx="92">
                  <c:v>35.077529339440034</c:v>
                </c:pt>
                <c:pt idx="93">
                  <c:v>35.274319624347029</c:v>
                </c:pt>
                <c:pt idx="94">
                  <c:v>35.469837327874075</c:v>
                </c:pt>
                <c:pt idx="95">
                  <c:v>35.664105683929087</c:v>
                </c:pt>
                <c:pt idx="96">
                  <c:v>35.857147234705756</c:v>
                </c:pt>
                <c:pt idx="97">
                  <c:v>36.048983859057557</c:v>
                </c:pt>
                <c:pt idx="98">
                  <c:v>36.239636799395775</c:v>
                </c:pt>
                <c:pt idx="99">
                  <c:v>36.429126687204494</c:v>
                </c:pt>
                <c:pt idx="100">
                  <c:v>36.61747356725845</c:v>
                </c:pt>
                <c:pt idx="101">
                  <c:v>36.804696920622781</c:v>
                </c:pt>
                <c:pt idx="102">
                  <c:v>36.990815686509478</c:v>
                </c:pt>
                <c:pt idx="103">
                  <c:v>37.175848283058286</c:v>
                </c:pt>
                <c:pt idx="104">
                  <c:v>37.359812627106564</c:v>
                </c:pt>
                <c:pt idx="105">
                  <c:v>37.542726153007251</c:v>
                </c:pt>
                <c:pt idx="106">
                  <c:v>37.724605830550225</c:v>
                </c:pt>
                <c:pt idx="107">
                  <c:v>37.905468182038753</c:v>
                </c:pt>
                <c:pt idx="108">
                  <c:v>38.085329298569199</c:v>
                </c:pt>
                <c:pt idx="109">
                  <c:v>38.264204855558674</c:v>
                </c:pt>
                <c:pt idx="110">
                  <c:v>38.442110127562898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CD-4078-B3CE-A3A09466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380672"/>
        <c:axId val="489383168"/>
      </c:scatterChart>
      <c:valAx>
        <c:axId val="4893806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83168"/>
        <c:crosses val="autoZero"/>
        <c:crossBetween val="midCat"/>
        <c:majorUnit val="10"/>
      </c:valAx>
      <c:valAx>
        <c:axId val="48938316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80672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D48180-9C21-4F9C-8B4E-FE33E3ECD93C}">
  <sheetPr/>
  <sheetViews>
    <sheetView tabSelected="1"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137525</xdr:rowOff>
        </xdr:from>
        <xdr:to>
          <xdr:col>7</xdr:col>
          <xdr:colOff>476250</xdr:colOff>
          <xdr:row>10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CA8625D-7752-4150-9A97-15908D8F4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7</xdr:col>
          <xdr:colOff>504825</xdr:colOff>
          <xdr:row>18</xdr:row>
          <xdr:rowOff>69440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84034CA-3E78-4AEF-B522-4F16247A9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190499</xdr:rowOff>
        </xdr:from>
        <xdr:to>
          <xdr:col>12</xdr:col>
          <xdr:colOff>362278</xdr:colOff>
          <xdr:row>10</xdr:row>
          <xdr:rowOff>66674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42085FF-1772-4E3C-A720-97BCCD05E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12</xdr:col>
          <xdr:colOff>409575</xdr:colOff>
          <xdr:row>17</xdr:row>
          <xdr:rowOff>142875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2F3BF9C-8963-4453-8476-DA13481AA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276225</xdr:colOff>
      <xdr:row>25</xdr:row>
      <xdr:rowOff>33337</xdr:rowOff>
    </xdr:from>
    <xdr:to>
      <xdr:col>22</xdr:col>
      <xdr:colOff>9525</xdr:colOff>
      <xdr:row>50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7519B-E6E4-4828-B072-61D1437B4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47624</xdr:colOff>
      <xdr:row>3</xdr:row>
      <xdr:rowOff>66676</xdr:rowOff>
    </xdr:from>
    <xdr:to>
      <xdr:col>31</xdr:col>
      <xdr:colOff>372441</xdr:colOff>
      <xdr:row>22</xdr:row>
      <xdr:rowOff>97359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66EE491-AF3A-48F3-AE48-FA215BEEA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4" y="742951"/>
          <a:ext cx="6420817" cy="3735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7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0338FA-0313-4310-A412-2523A3F2A6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0.92966</cdr:x>
      <cdr:y>0.90526</cdr:y>
    </cdr:from>
    <cdr:to>
      <cdr:x>0.98165</cdr:x>
      <cdr:y>0.94152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86AAE29-8B1A-47AB-AC98-B3AB634E919F}"/>
            </a:ext>
          </a:extLst>
        </cdr:cNvPr>
        <cdr:cNvSpPr txBox="1"/>
      </cdr:nvSpPr>
      <cdr:spPr>
        <a:xfrm xmlns:a="http://schemas.openxmlformats.org/drawingml/2006/main">
          <a:off x="8643581" y="5501753"/>
          <a:ext cx="483359" cy="220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t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</cdr:txBody>
    </cdr:sp>
  </cdr:relSizeAnchor>
  <cdr:relSizeAnchor xmlns:cdr="http://schemas.openxmlformats.org/drawingml/2006/chartDrawing">
    <cdr:from>
      <cdr:x>0.03069</cdr:x>
      <cdr:y>0.08906</cdr:y>
    </cdr:from>
    <cdr:to>
      <cdr:x>0.08486</cdr:x>
      <cdr:y>0.14386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1A78E88-80F0-4595-9D0B-05E1DEB4DF3D}"/>
            </a:ext>
          </a:extLst>
        </cdr:cNvPr>
        <cdr:cNvSpPr txBox="1"/>
      </cdr:nvSpPr>
      <cdr:spPr>
        <a:xfrm xmlns:a="http://schemas.openxmlformats.org/drawingml/2006/main">
          <a:off x="285371" y="541267"/>
          <a:ext cx="503640" cy="333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h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t</a:t>
          </a:r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)</a:t>
          </a:r>
        </a:p>
      </cdr:txBody>
    </cdr:sp>
  </cdr:relSizeAnchor>
  <cdr:relSizeAnchor xmlns:cdr="http://schemas.openxmlformats.org/drawingml/2006/chartDrawing">
    <cdr:from>
      <cdr:x>0.80734</cdr:x>
      <cdr:y>0.21287</cdr:y>
    </cdr:from>
    <cdr:to>
      <cdr:x>0.89162</cdr:x>
      <cdr:y>0.27485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C3163CED-87DE-4696-9D10-411C82E52D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506267" y="1293694"/>
          <a:ext cx="783609" cy="3767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0.82339</cdr:x>
      <cdr:y>0.57427</cdr:y>
    </cdr:from>
    <cdr:to>
      <cdr:x>0.91245</cdr:x>
      <cdr:y>0.63977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56291A57-1D71-4DE1-8D99-E51C74CBDC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7655540" y="3490131"/>
          <a:ext cx="827963" cy="39805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0.33486</cdr:x>
      <cdr:y>0.3193</cdr:y>
    </cdr:from>
    <cdr:to>
      <cdr:x>0.33486</cdr:x>
      <cdr:y>0.38363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EB2B3473-1932-46D3-B9C7-557AD45696E2}"/>
            </a:ext>
          </a:extLst>
        </cdr:cNvPr>
        <cdr:cNvCxnSpPr/>
      </cdr:nvCxnSpPr>
      <cdr:spPr>
        <a:xfrm xmlns:a="http://schemas.openxmlformats.org/drawingml/2006/main">
          <a:off x="3113396" y="1940541"/>
          <a:ext cx="0" cy="39095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0.33443</cdr:x>
      <cdr:y>0.32098</cdr:y>
    </cdr:from>
    <cdr:to>
      <cdr:x>0.37691</cdr:x>
      <cdr:y>0.32164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7DCF10F8-51B8-4E8C-BDF9-7705DCDB85C7}"/>
            </a:ext>
          </a:extLst>
        </cdr:cNvPr>
        <cdr:cNvCxnSpPr/>
      </cdr:nvCxnSpPr>
      <cdr:spPr>
        <a:xfrm xmlns:a="http://schemas.openxmlformats.org/drawingml/2006/main">
          <a:off x="3109415" y="1950777"/>
          <a:ext cx="394932" cy="398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0.33061</cdr:x>
      <cdr:y>0.78297</cdr:y>
    </cdr:from>
    <cdr:to>
      <cdr:x>0.37232</cdr:x>
      <cdr:y>0.7848</cdr:y>
    </cdr:to>
    <cdr:cxnSp macro="">
      <cdr:nvCxnSpPr>
        <cdr:cNvPr id="18" name="Straight Arrow Connector 17">
          <a:extLst xmlns:a="http://schemas.openxmlformats.org/drawingml/2006/main">
            <a:ext uri="{FF2B5EF4-FFF2-40B4-BE49-F238E27FC236}">
              <a16:creationId xmlns:a16="http://schemas.microsoft.com/office/drawing/2014/main" id="{C153C723-6C27-481C-AF69-FF9F44C58D14}"/>
            </a:ext>
          </a:extLst>
        </cdr:cNvPr>
        <cdr:cNvCxnSpPr/>
      </cdr:nvCxnSpPr>
      <cdr:spPr>
        <a:xfrm xmlns:a="http://schemas.openxmlformats.org/drawingml/2006/main">
          <a:off x="3073874" y="4758520"/>
          <a:ext cx="387823" cy="110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0.80963</cdr:x>
      <cdr:y>0.8</cdr:y>
    </cdr:from>
    <cdr:to>
      <cdr:x>0.84491</cdr:x>
      <cdr:y>0.80017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D094EF31-64B8-4FF2-94EF-C38289ECC3EC}"/>
            </a:ext>
          </a:extLst>
        </cdr:cNvPr>
        <cdr:cNvCxnSpPr/>
      </cdr:nvCxnSpPr>
      <cdr:spPr>
        <a:xfrm xmlns:a="http://schemas.openxmlformats.org/drawingml/2006/main" flipH="1" flipV="1">
          <a:off x="7527593" y="4862016"/>
          <a:ext cx="328020" cy="104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0.8448</cdr:x>
      <cdr:y>0.75556</cdr:y>
    </cdr:from>
    <cdr:to>
      <cdr:x>0.84491</cdr:x>
      <cdr:y>0.80251</cdr:y>
    </cdr:to>
    <cdr:cxnSp macro="">
      <cdr:nvCxnSpPr>
        <cdr:cNvPr id="22" name="Straight Arrow Connector 21">
          <a:extLst xmlns:a="http://schemas.openxmlformats.org/drawingml/2006/main">
            <a:ext uri="{FF2B5EF4-FFF2-40B4-BE49-F238E27FC236}">
              <a16:creationId xmlns:a16="http://schemas.microsoft.com/office/drawing/2014/main" id="{D094EF31-64B8-4FF2-94EF-C38289ECC3EC}"/>
            </a:ext>
          </a:extLst>
        </cdr:cNvPr>
        <cdr:cNvCxnSpPr/>
      </cdr:nvCxnSpPr>
      <cdr:spPr>
        <a:xfrm xmlns:a="http://schemas.openxmlformats.org/drawingml/2006/main" flipH="1" flipV="1">
          <a:off x="7854571" y="4591904"/>
          <a:ext cx="1042" cy="28537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0.32951</cdr:x>
      <cdr:y>0.72632</cdr:y>
    </cdr:from>
    <cdr:to>
      <cdr:x>0.33104</cdr:x>
      <cdr:y>0.7848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014668BE-5832-421B-A9E4-F10DCDE58D8D}"/>
            </a:ext>
          </a:extLst>
        </cdr:cNvPr>
        <cdr:cNvCxnSpPr/>
      </cdr:nvCxnSpPr>
      <cdr:spPr>
        <a:xfrm xmlns:a="http://schemas.openxmlformats.org/drawingml/2006/main" flipV="1">
          <a:off x="3063638" y="4414198"/>
          <a:ext cx="14216" cy="35541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0.84972</cdr:x>
      <cdr:y>0.33151</cdr:y>
    </cdr:from>
    <cdr:to>
      <cdr:x>0.84972</cdr:x>
      <cdr:y>0.39584</cdr:y>
    </cdr:to>
    <cdr:cxnSp macro="">
      <cdr:nvCxnSpPr>
        <cdr:cNvPr id="27" name="Straight Arrow Connector 26">
          <a:extLst xmlns:a="http://schemas.openxmlformats.org/drawingml/2006/main">
            <a:ext uri="{FF2B5EF4-FFF2-40B4-BE49-F238E27FC236}">
              <a16:creationId xmlns:a16="http://schemas.microsoft.com/office/drawing/2014/main" id="{C402E94F-5DB5-469F-A2B4-7E1311ED9713}"/>
            </a:ext>
          </a:extLst>
        </cdr:cNvPr>
        <cdr:cNvCxnSpPr/>
      </cdr:nvCxnSpPr>
      <cdr:spPr>
        <a:xfrm xmlns:a="http://schemas.openxmlformats.org/drawingml/2006/main">
          <a:off x="7900348" y="2014751"/>
          <a:ext cx="0" cy="39095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0.81193</cdr:x>
      <cdr:y>0.33234</cdr:y>
    </cdr:from>
    <cdr:to>
      <cdr:x>0.85027</cdr:x>
      <cdr:y>0.3345</cdr:y>
    </cdr:to>
    <cdr:cxnSp macro="">
      <cdr:nvCxnSpPr>
        <cdr:cNvPr id="28" name="Straight Arrow Connector 27">
          <a:extLst xmlns:a="http://schemas.openxmlformats.org/drawingml/2006/main">
            <a:ext uri="{FF2B5EF4-FFF2-40B4-BE49-F238E27FC236}">
              <a16:creationId xmlns:a16="http://schemas.microsoft.com/office/drawing/2014/main" id="{4D86CFD4-E93C-4A4D-8768-A9DF7A8166B8}"/>
            </a:ext>
          </a:extLst>
        </cdr:cNvPr>
        <cdr:cNvCxnSpPr/>
      </cdr:nvCxnSpPr>
      <cdr:spPr>
        <a:xfrm xmlns:a="http://schemas.openxmlformats.org/drawingml/2006/main" flipH="1">
          <a:off x="7548918" y="2019774"/>
          <a:ext cx="356453" cy="1317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0.53517</cdr:x>
      <cdr:y>0.63743</cdr:y>
    </cdr:from>
    <cdr:to>
      <cdr:x>0.53593</cdr:x>
      <cdr:y>0.95322</cdr:y>
    </cdr:to>
    <cdr:cxnSp macro="">
      <cdr:nvCxnSpPr>
        <cdr:cNvPr id="34" name="Straight Connector 33">
          <a:extLst xmlns:a="http://schemas.openxmlformats.org/drawingml/2006/main">
            <a:ext uri="{FF2B5EF4-FFF2-40B4-BE49-F238E27FC236}">
              <a16:creationId xmlns:a16="http://schemas.microsoft.com/office/drawing/2014/main" id="{49C84622-8FBD-4FE7-8C19-08A416F8E848}"/>
            </a:ext>
          </a:extLst>
        </cdr:cNvPr>
        <cdr:cNvCxnSpPr/>
      </cdr:nvCxnSpPr>
      <cdr:spPr>
        <a:xfrm xmlns:a="http://schemas.openxmlformats.org/drawingml/2006/main" flipH="1">
          <a:off x="4975746" y="3873974"/>
          <a:ext cx="7108" cy="19192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0.03211</cdr:x>
      <cdr:y>0.63392</cdr:y>
    </cdr:from>
    <cdr:to>
      <cdr:x>0.53287</cdr:x>
      <cdr:y>0.63977</cdr:y>
    </cdr:to>
    <cdr:cxnSp macro="">
      <cdr:nvCxnSpPr>
        <cdr:cNvPr id="36" name="Straight Connector 35">
          <a:extLst xmlns:a="http://schemas.openxmlformats.org/drawingml/2006/main">
            <a:ext uri="{FF2B5EF4-FFF2-40B4-BE49-F238E27FC236}">
              <a16:creationId xmlns:a16="http://schemas.microsoft.com/office/drawing/2014/main" id="{837A21C6-F7B7-47B5-BA90-B4FBAF068B84}"/>
            </a:ext>
          </a:extLst>
        </cdr:cNvPr>
        <cdr:cNvCxnSpPr/>
      </cdr:nvCxnSpPr>
      <cdr:spPr>
        <a:xfrm xmlns:a="http://schemas.openxmlformats.org/drawingml/2006/main" flipH="1">
          <a:off x="298545" y="3852649"/>
          <a:ext cx="4655877" cy="355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0.53593</cdr:x>
      <cdr:y>0.91345</cdr:y>
    </cdr:from>
    <cdr:to>
      <cdr:x>0.58028</cdr:x>
      <cdr:y>0.95673</cdr:y>
    </cdr:to>
    <cdr:sp macro="" textlink="">
      <cdr:nvSpPr>
        <cdr:cNvPr id="39" name="TextBox 38">
          <a:extLst xmlns:a="http://schemas.openxmlformats.org/drawingml/2006/main">
            <a:ext uri="{FF2B5EF4-FFF2-40B4-BE49-F238E27FC236}">
              <a16:creationId xmlns:a16="http://schemas.microsoft.com/office/drawing/2014/main" id="{4C05FCA5-419E-4EB2-BF65-65D4C7C0C786}"/>
            </a:ext>
          </a:extLst>
        </cdr:cNvPr>
        <cdr:cNvSpPr txBox="1"/>
      </cdr:nvSpPr>
      <cdr:spPr>
        <a:xfrm xmlns:a="http://schemas.openxmlformats.org/drawingml/2006/main">
          <a:off x="4982855" y="5551511"/>
          <a:ext cx="412276" cy="263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k*</a:t>
          </a:r>
        </a:p>
      </cdr:txBody>
    </cdr:sp>
  </cdr:relSizeAnchor>
  <cdr:relSizeAnchor xmlns:cdr="http://schemas.openxmlformats.org/drawingml/2006/chartDrawing">
    <cdr:from>
      <cdr:x>0.02633</cdr:x>
      <cdr:y>0.63677</cdr:y>
    </cdr:from>
    <cdr:to>
      <cdr:x>0.07067</cdr:x>
      <cdr:y>0.68005</cdr:y>
    </cdr:to>
    <cdr:sp macro="" textlink="">
      <cdr:nvSpPr>
        <cdr:cNvPr id="42" name="TextBox 41">
          <a:extLst xmlns:a="http://schemas.openxmlformats.org/drawingml/2006/main">
            <a:ext uri="{FF2B5EF4-FFF2-40B4-BE49-F238E27FC236}">
              <a16:creationId xmlns:a16="http://schemas.microsoft.com/office/drawing/2014/main" id="{518464AB-60D6-4B4B-9BB1-74DBBE4CF263}"/>
            </a:ext>
          </a:extLst>
        </cdr:cNvPr>
        <cdr:cNvSpPr txBox="1"/>
      </cdr:nvSpPr>
      <cdr:spPr>
        <a:xfrm xmlns:a="http://schemas.openxmlformats.org/drawingml/2006/main">
          <a:off x="244808" y="3869993"/>
          <a:ext cx="412276" cy="263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i="1">
              <a:latin typeface="Times New Roman" panose="02020603050405020304" pitchFamily="18" charset="0"/>
              <a:cs typeface="Times New Roman" panose="02020603050405020304" pitchFamily="18" charset="0"/>
            </a:rPr>
            <a:t>h*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190499</xdr:rowOff>
        </xdr:from>
        <xdr:to>
          <xdr:col>6</xdr:col>
          <xdr:colOff>506631</xdr:colOff>
          <xdr:row>8</xdr:row>
          <xdr:rowOff>161924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90AB96A-1152-4B1B-AC0D-B475B98B8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142875</xdr:rowOff>
        </xdr:from>
        <xdr:to>
          <xdr:col>6</xdr:col>
          <xdr:colOff>495300</xdr:colOff>
          <xdr:row>18</xdr:row>
          <xdr:rowOff>48113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ECF8CB1B-15FD-4D44-9FA4-FA1AA9CE3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9</xdr:col>
          <xdr:colOff>361950</xdr:colOff>
          <xdr:row>7</xdr:row>
          <xdr:rowOff>76200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FB2DE195-979E-415A-AAE5-A30C076C8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190499</xdr:rowOff>
        </xdr:from>
        <xdr:to>
          <xdr:col>9</xdr:col>
          <xdr:colOff>382191</xdr:colOff>
          <xdr:row>16</xdr:row>
          <xdr:rowOff>85724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E33AC84-B8C0-4622-A308-FAB445B7F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190499</xdr:rowOff>
        </xdr:from>
        <xdr:to>
          <xdr:col>10</xdr:col>
          <xdr:colOff>190644</xdr:colOff>
          <xdr:row>36</xdr:row>
          <xdr:rowOff>180974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3956CF03-7DC5-4C3B-B8AC-D0CFFEC9D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4</xdr:col>
          <xdr:colOff>49696</xdr:colOff>
          <xdr:row>45</xdr:row>
          <xdr:rowOff>133350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008E34D-2BC3-4927-9373-0530C482D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oleObject" Target="../embeddings/oleObject10.bin"/><Relationship Id="rId3" Type="http://schemas.openxmlformats.org/officeDocument/2006/relationships/oleObject" Target="../embeddings/oleObject5.bin"/><Relationship Id="rId7" Type="http://schemas.openxmlformats.org/officeDocument/2006/relationships/oleObject" Target="../embeddings/oleObject7.bin"/><Relationship Id="rId12" Type="http://schemas.openxmlformats.org/officeDocument/2006/relationships/image" Target="../media/image12.emf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openxmlformats.org/officeDocument/2006/relationships/image" Target="../media/image9.emf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6.bin"/><Relationship Id="rId10" Type="http://schemas.openxmlformats.org/officeDocument/2006/relationships/image" Target="../media/image11.emf"/><Relationship Id="rId4" Type="http://schemas.openxmlformats.org/officeDocument/2006/relationships/image" Target="../media/image8.emf"/><Relationship Id="rId9" Type="http://schemas.openxmlformats.org/officeDocument/2006/relationships/oleObject" Target="../embeddings/oleObject8.bin"/><Relationship Id="rId14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1683-0432-4FF2-8B1E-6B36701E1926}">
  <dimension ref="A2:W132"/>
  <sheetViews>
    <sheetView workbookViewId="0">
      <selection activeCell="B34" sqref="B34"/>
    </sheetView>
  </sheetViews>
  <sheetFormatPr defaultRowHeight="15" x14ac:dyDescent="0.25"/>
  <sheetData>
    <row r="2" spans="1:17" ht="23.25" x14ac:dyDescent="0.35">
      <c r="A2" s="3" t="s">
        <v>15</v>
      </c>
    </row>
    <row r="7" spans="1:17" x14ac:dyDescent="0.25">
      <c r="O7">
        <f>Q7</f>
        <v>1.0067991605134609E-2</v>
      </c>
      <c r="Q7">
        <f>(E25/E30)^(1/E28)</f>
        <v>1.0067991605134609E-2</v>
      </c>
    </row>
    <row r="14" spans="1:17" x14ac:dyDescent="0.25">
      <c r="O14">
        <f>(E31/E25)^(1/(1-E28))</f>
        <v>9.6854563508348246</v>
      </c>
    </row>
    <row r="18" spans="4:23" x14ac:dyDescent="0.25">
      <c r="V18">
        <f>(1-E27)/E28</f>
        <v>2</v>
      </c>
    </row>
    <row r="22" spans="4:23" ht="21.75" x14ac:dyDescent="0.5">
      <c r="D22" s="2" t="s">
        <v>0</v>
      </c>
      <c r="E22">
        <v>0.01</v>
      </c>
      <c r="H22" t="s">
        <v>10</v>
      </c>
      <c r="I22" t="s">
        <v>8</v>
      </c>
      <c r="J22" t="s">
        <v>9</v>
      </c>
    </row>
    <row r="23" spans="4:23" ht="21.75" x14ac:dyDescent="0.5">
      <c r="D23" s="2" t="s">
        <v>1</v>
      </c>
      <c r="E23">
        <v>0.02</v>
      </c>
      <c r="H23">
        <v>0</v>
      </c>
      <c r="I23">
        <f>$O$7*H23^$V$18</f>
        <v>0</v>
      </c>
      <c r="J23">
        <f>$O$14*H23^($E$27/(1-$E$28))</f>
        <v>0</v>
      </c>
      <c r="V23">
        <f>5^V18</f>
        <v>25</v>
      </c>
      <c r="W23">
        <f>V23*Q7</f>
        <v>0.25169979012836524</v>
      </c>
    </row>
    <row r="24" spans="4:23" ht="21.75" x14ac:dyDescent="0.5">
      <c r="D24" s="2" t="s">
        <v>2</v>
      </c>
      <c r="E24">
        <v>0.05</v>
      </c>
      <c r="H24">
        <v>0.1</v>
      </c>
      <c r="I24">
        <f t="shared" ref="I24:I87" si="0">$O$7*H24^$V$18</f>
        <v>1.0067991605134611E-4</v>
      </c>
      <c r="J24">
        <f t="shared" ref="J24:J37" si="1">$O$14*H24^($E$27/(1-$E$28))</f>
        <v>3.3464290889223949</v>
      </c>
    </row>
    <row r="25" spans="4:23" ht="21.75" x14ac:dyDescent="0.5">
      <c r="D25" s="2" t="s">
        <v>3</v>
      </c>
      <c r="E25">
        <f>E22+E23+E24</f>
        <v>0.08</v>
      </c>
      <c r="H25">
        <v>0.2</v>
      </c>
      <c r="I25">
        <f t="shared" si="0"/>
        <v>4.0271966420538444E-4</v>
      </c>
      <c r="J25">
        <f t="shared" si="1"/>
        <v>4.6080644831975652</v>
      </c>
    </row>
    <row r="26" spans="4:23" ht="21.75" x14ac:dyDescent="0.5">
      <c r="D26" s="2"/>
      <c r="H26">
        <v>0.3</v>
      </c>
      <c r="I26">
        <f t="shared" si="0"/>
        <v>9.0611924446211477E-4</v>
      </c>
      <c r="J26">
        <f t="shared" si="1"/>
        <v>5.5563735666446128</v>
      </c>
    </row>
    <row r="27" spans="4:23" ht="21.75" x14ac:dyDescent="0.5">
      <c r="D27" s="2" t="s">
        <v>4</v>
      </c>
      <c r="E27">
        <v>0.3</v>
      </c>
      <c r="H27">
        <v>0.4</v>
      </c>
      <c r="I27">
        <f t="shared" si="0"/>
        <v>1.6108786568215377E-3</v>
      </c>
      <c r="J27">
        <f t="shared" si="1"/>
        <v>6.3453483450756831</v>
      </c>
    </row>
    <row r="28" spans="4:23" ht="21.75" x14ac:dyDescent="0.5">
      <c r="D28" s="2" t="s">
        <v>5</v>
      </c>
      <c r="E28">
        <v>0.35</v>
      </c>
      <c r="H28">
        <v>0.5</v>
      </c>
      <c r="I28">
        <f t="shared" si="0"/>
        <v>2.5169979012836523E-3</v>
      </c>
      <c r="J28">
        <f t="shared" si="1"/>
        <v>7.0336890879250724</v>
      </c>
    </row>
    <row r="29" spans="4:23" ht="21.75" x14ac:dyDescent="0.5">
      <c r="D29" s="2"/>
      <c r="H29">
        <v>0.6</v>
      </c>
      <c r="I29">
        <f t="shared" si="0"/>
        <v>3.6244769778484591E-3</v>
      </c>
      <c r="J29">
        <f t="shared" si="1"/>
        <v>7.6511789156356427</v>
      </c>
    </row>
    <row r="30" spans="4:23" ht="21.75" x14ac:dyDescent="0.5">
      <c r="D30" s="2" t="s">
        <v>6</v>
      </c>
      <c r="E30">
        <v>0.4</v>
      </c>
      <c r="H30">
        <v>0.7</v>
      </c>
      <c r="I30">
        <f t="shared" si="0"/>
        <v>4.9333158865159576E-3</v>
      </c>
      <c r="J30">
        <f t="shared" si="1"/>
        <v>8.2153652364020644</v>
      </c>
    </row>
    <row r="31" spans="4:23" ht="21.75" x14ac:dyDescent="0.5">
      <c r="D31" s="2" t="s">
        <v>7</v>
      </c>
      <c r="E31">
        <v>0.35</v>
      </c>
      <c r="H31">
        <v>0.8</v>
      </c>
      <c r="I31">
        <f t="shared" si="0"/>
        <v>6.443514627286151E-3</v>
      </c>
      <c r="J31">
        <f t="shared" si="1"/>
        <v>8.7376046422891314</v>
      </c>
    </row>
    <row r="32" spans="4:23" x14ac:dyDescent="0.25">
      <c r="H32">
        <v>0.9</v>
      </c>
      <c r="I32">
        <f t="shared" si="0"/>
        <v>8.155073200159034E-3</v>
      </c>
      <c r="J32">
        <f t="shared" si="1"/>
        <v>9.225740749835726</v>
      </c>
    </row>
    <row r="33" spans="8:10" x14ac:dyDescent="0.25">
      <c r="H33">
        <v>1</v>
      </c>
      <c r="I33">
        <f t="shared" si="0"/>
        <v>1.0067991605134609E-2</v>
      </c>
      <c r="J33">
        <f t="shared" si="1"/>
        <v>9.6854563508348246</v>
      </c>
    </row>
    <row r="34" spans="8:10" x14ac:dyDescent="0.25">
      <c r="H34">
        <v>2</v>
      </c>
      <c r="I34">
        <f t="shared" si="0"/>
        <v>4.0271966420538437E-2</v>
      </c>
      <c r="J34">
        <f t="shared" si="1"/>
        <v>13.336964934229114</v>
      </c>
    </row>
    <row r="35" spans="8:10" x14ac:dyDescent="0.25">
      <c r="H35">
        <v>3</v>
      </c>
      <c r="I35">
        <f t="shared" si="0"/>
        <v>9.0611924446211481E-2</v>
      </c>
      <c r="J35">
        <f t="shared" si="1"/>
        <v>16.081623790211093</v>
      </c>
    </row>
    <row r="36" spans="8:10" x14ac:dyDescent="0.25">
      <c r="H36">
        <v>4</v>
      </c>
      <c r="I36">
        <f t="shared" si="0"/>
        <v>0.16108786568215375</v>
      </c>
      <c r="J36">
        <f t="shared" si="1"/>
        <v>18.365126764680046</v>
      </c>
    </row>
    <row r="37" spans="8:10" x14ac:dyDescent="0.25">
      <c r="H37">
        <v>5</v>
      </c>
      <c r="I37">
        <f t="shared" si="0"/>
        <v>0.25169979012836524</v>
      </c>
      <c r="J37">
        <f t="shared" si="1"/>
        <v>20.357368058971392</v>
      </c>
    </row>
    <row r="38" spans="8:10" x14ac:dyDescent="0.25">
      <c r="H38">
        <v>6</v>
      </c>
      <c r="I38">
        <f t="shared" si="0"/>
        <v>0.36244769778484592</v>
      </c>
      <c r="J38">
        <f t="shared" ref="J38:J66" si="2">$O$14*H38^($E$27/(1-$E$28))</f>
        <v>22.144547949671285</v>
      </c>
    </row>
    <row r="39" spans="8:10" x14ac:dyDescent="0.25">
      <c r="H39">
        <v>7</v>
      </c>
      <c r="I39">
        <f t="shared" si="0"/>
        <v>0.49333158865159588</v>
      </c>
      <c r="J39">
        <f t="shared" si="2"/>
        <v>23.777453305894113</v>
      </c>
    </row>
    <row r="40" spans="8:10" x14ac:dyDescent="0.25">
      <c r="H40">
        <v>8</v>
      </c>
      <c r="I40">
        <f t="shared" si="0"/>
        <v>0.64435146272861499</v>
      </c>
      <c r="J40">
        <f t="shared" si="2"/>
        <v>25.288953127345252</v>
      </c>
    </row>
    <row r="41" spans="8:10" x14ac:dyDescent="0.25">
      <c r="H41">
        <v>9</v>
      </c>
      <c r="I41">
        <f t="shared" si="0"/>
        <v>0.81550732001590331</v>
      </c>
      <c r="J41">
        <f t="shared" si="2"/>
        <v>26.701748927668458</v>
      </c>
    </row>
    <row r="42" spans="8:10" x14ac:dyDescent="0.25">
      <c r="H42">
        <v>10</v>
      </c>
      <c r="I42">
        <f t="shared" si="0"/>
        <v>1.006799160513461</v>
      </c>
      <c r="J42">
        <f t="shared" si="2"/>
        <v>28.032288218643949</v>
      </c>
    </row>
    <row r="43" spans="8:10" x14ac:dyDescent="0.25">
      <c r="H43">
        <v>11</v>
      </c>
      <c r="I43">
        <f t="shared" si="0"/>
        <v>1.2182269842212876</v>
      </c>
      <c r="J43">
        <f t="shared" si="2"/>
        <v>29.292933522517842</v>
      </c>
    </row>
    <row r="44" spans="8:10" x14ac:dyDescent="0.25">
      <c r="H44">
        <v>12</v>
      </c>
      <c r="I44">
        <f t="shared" si="0"/>
        <v>1.4497907911393837</v>
      </c>
      <c r="J44">
        <f t="shared" si="2"/>
        <v>30.493251819122037</v>
      </c>
    </row>
    <row r="45" spans="8:10" x14ac:dyDescent="0.25">
      <c r="H45">
        <v>13</v>
      </c>
      <c r="I45">
        <f t="shared" si="0"/>
        <v>1.701490581267749</v>
      </c>
      <c r="J45">
        <f t="shared" si="2"/>
        <v>31.640824313706599</v>
      </c>
    </row>
    <row r="46" spans="8:10" x14ac:dyDescent="0.25">
      <c r="H46">
        <v>14</v>
      </c>
      <c r="I46">
        <f t="shared" si="0"/>
        <v>1.9733263546063835</v>
      </c>
      <c r="J46">
        <f t="shared" si="2"/>
        <v>32.741777927546615</v>
      </c>
    </row>
    <row r="47" spans="8:10" x14ac:dyDescent="0.25">
      <c r="H47">
        <v>15</v>
      </c>
      <c r="I47">
        <f t="shared" si="0"/>
        <v>2.2652981111552872</v>
      </c>
      <c r="J47">
        <f t="shared" si="2"/>
        <v>33.801147062628573</v>
      </c>
    </row>
    <row r="48" spans="8:10" x14ac:dyDescent="0.25">
      <c r="H48">
        <v>16</v>
      </c>
      <c r="I48">
        <f t="shared" si="0"/>
        <v>2.57740585091446</v>
      </c>
      <c r="J48">
        <f t="shared" si="2"/>
        <v>34.823127467163296</v>
      </c>
    </row>
    <row r="49" spans="8:10" x14ac:dyDescent="0.25">
      <c r="H49">
        <v>17</v>
      </c>
      <c r="I49">
        <f t="shared" si="0"/>
        <v>2.9096495738839021</v>
      </c>
      <c r="J49">
        <f t="shared" si="2"/>
        <v>35.811259069764823</v>
      </c>
    </row>
    <row r="50" spans="8:10" x14ac:dyDescent="0.25">
      <c r="H50">
        <v>18</v>
      </c>
      <c r="I50">
        <f t="shared" si="0"/>
        <v>3.2620292800636133</v>
      </c>
      <c r="J50">
        <f t="shared" si="2"/>
        <v>36.768560636815906</v>
      </c>
    </row>
    <row r="51" spans="8:10" x14ac:dyDescent="0.25">
      <c r="H51">
        <v>19</v>
      </c>
      <c r="I51">
        <f t="shared" si="0"/>
        <v>3.6345449694535938</v>
      </c>
      <c r="J51">
        <f t="shared" si="2"/>
        <v>37.697630899978329</v>
      </c>
    </row>
    <row r="52" spans="8:10" x14ac:dyDescent="0.25">
      <c r="H52">
        <v>20</v>
      </c>
      <c r="I52">
        <f t="shared" si="0"/>
        <v>4.0271966420538439</v>
      </c>
      <c r="J52">
        <f t="shared" si="2"/>
        <v>38.600725815674487</v>
      </c>
    </row>
    <row r="53" spans="8:10" x14ac:dyDescent="0.25">
      <c r="H53">
        <v>21</v>
      </c>
      <c r="I53">
        <f t="shared" si="0"/>
        <v>4.4399842978643624</v>
      </c>
      <c r="J53">
        <f t="shared" si="2"/>
        <v>39.479818493192788</v>
      </c>
    </row>
    <row r="54" spans="8:10" x14ac:dyDescent="0.25">
      <c r="H54">
        <v>22</v>
      </c>
      <c r="I54">
        <f t="shared" si="0"/>
        <v>4.8729079368851504</v>
      </c>
      <c r="J54">
        <f t="shared" si="2"/>
        <v>40.336646313712521</v>
      </c>
    </row>
    <row r="55" spans="8:10" x14ac:dyDescent="0.25">
      <c r="H55">
        <v>23</v>
      </c>
      <c r="I55">
        <f t="shared" si="0"/>
        <v>5.3259675591162079</v>
      </c>
      <c r="J55">
        <f t="shared" si="2"/>
        <v>41.172748431831408</v>
      </c>
    </row>
    <row r="56" spans="8:10" x14ac:dyDescent="0.25">
      <c r="H56">
        <v>24</v>
      </c>
      <c r="I56">
        <f t="shared" si="0"/>
        <v>5.7991631645575348</v>
      </c>
      <c r="J56">
        <f t="shared" si="2"/>
        <v>41.98949595257789</v>
      </c>
    </row>
    <row r="57" spans="8:10" x14ac:dyDescent="0.25">
      <c r="H57">
        <v>25</v>
      </c>
      <c r="I57">
        <f t="shared" si="0"/>
        <v>6.2924947532091311</v>
      </c>
      <c r="J57">
        <f t="shared" si="2"/>
        <v>42.788116458003365</v>
      </c>
    </row>
    <row r="58" spans="8:10" x14ac:dyDescent="0.25">
      <c r="H58">
        <v>26</v>
      </c>
      <c r="I58">
        <f t="shared" si="0"/>
        <v>6.805962325070996</v>
      </c>
      <c r="J58">
        <f t="shared" si="2"/>
        <v>43.569714123551414</v>
      </c>
    </row>
    <row r="59" spans="8:10" x14ac:dyDescent="0.25">
      <c r="H59">
        <v>27</v>
      </c>
      <c r="I59">
        <f t="shared" si="0"/>
        <v>7.3395658801431303</v>
      </c>
      <c r="J59">
        <f t="shared" si="2"/>
        <v>44.33528635523966</v>
      </c>
    </row>
    <row r="60" spans="8:10" x14ac:dyDescent="0.25">
      <c r="H60">
        <v>28</v>
      </c>
      <c r="I60">
        <f t="shared" si="0"/>
        <v>7.893305418425534</v>
      </c>
      <c r="J60">
        <f t="shared" si="2"/>
        <v>45.085737655135603</v>
      </c>
    </row>
    <row r="61" spans="8:10" x14ac:dyDescent="0.25">
      <c r="H61">
        <v>29</v>
      </c>
      <c r="I61">
        <f t="shared" si="0"/>
        <v>8.4671809399182063</v>
      </c>
      <c r="J61">
        <f t="shared" si="2"/>
        <v>45.821891258758157</v>
      </c>
    </row>
    <row r="62" spans="8:10" x14ac:dyDescent="0.25">
      <c r="H62">
        <v>30</v>
      </c>
      <c r="I62">
        <f t="shared" si="0"/>
        <v>9.0611924446211489</v>
      </c>
      <c r="J62">
        <f t="shared" si="2"/>
        <v>46.544498966446973</v>
      </c>
    </row>
    <row r="63" spans="8:10" x14ac:dyDescent="0.25">
      <c r="H63">
        <v>31</v>
      </c>
      <c r="I63">
        <f t="shared" si="0"/>
        <v>9.6753399325343601</v>
      </c>
      <c r="J63">
        <f t="shared" si="2"/>
        <v>47.254249499473183</v>
      </c>
    </row>
    <row r="64" spans="8:10" x14ac:dyDescent="0.25">
      <c r="H64">
        <v>32</v>
      </c>
      <c r="I64">
        <f t="shared" si="0"/>
        <v>10.30962340365784</v>
      </c>
      <c r="J64">
        <f t="shared" si="2"/>
        <v>47.951775642426611</v>
      </c>
    </row>
    <row r="65" spans="8:10" x14ac:dyDescent="0.25">
      <c r="H65">
        <v>33</v>
      </c>
      <c r="I65">
        <f t="shared" si="0"/>
        <v>10.96404285799159</v>
      </c>
      <c r="J65">
        <f t="shared" si="2"/>
        <v>48.637660380369276</v>
      </c>
    </row>
    <row r="66" spans="8:10" x14ac:dyDescent="0.25">
      <c r="H66">
        <v>34</v>
      </c>
      <c r="I66">
        <f t="shared" si="0"/>
        <v>11.638598295535608</v>
      </c>
      <c r="J66">
        <f t="shared" si="2"/>
        <v>49.31244219823266</v>
      </c>
    </row>
    <row r="67" spans="8:10" x14ac:dyDescent="0.25">
      <c r="H67">
        <v>35</v>
      </c>
      <c r="I67">
        <f t="shared" si="0"/>
        <v>12.333289716289896</v>
      </c>
      <c r="J67">
        <f t="shared" ref="J67:J130" si="3">$O$14*H67^($E$27/(1-$E$28))</f>
        <v>49.976619677953629</v>
      </c>
    </row>
    <row r="68" spans="8:10" x14ac:dyDescent="0.25">
      <c r="H68">
        <v>36</v>
      </c>
      <c r="I68">
        <f t="shared" si="0"/>
        <v>13.048117120254453</v>
      </c>
      <c r="J68">
        <f t="shared" si="3"/>
        <v>50.630655503705086</v>
      </c>
    </row>
    <row r="69" spans="8:10" x14ac:dyDescent="0.25">
      <c r="H69">
        <v>37</v>
      </c>
      <c r="I69">
        <f t="shared" si="0"/>
        <v>13.783080507429281</v>
      </c>
      <c r="J69">
        <f t="shared" si="3"/>
        <v>51.274979965666788</v>
      </c>
    </row>
    <row r="70" spans="8:10" x14ac:dyDescent="0.25">
      <c r="H70">
        <v>38</v>
      </c>
      <c r="I70">
        <f t="shared" si="0"/>
        <v>14.538179877814375</v>
      </c>
      <c r="J70">
        <f t="shared" si="3"/>
        <v>51.909994036903278</v>
      </c>
    </row>
    <row r="71" spans="8:10" x14ac:dyDescent="0.25">
      <c r="H71">
        <v>39</v>
      </c>
      <c r="I71">
        <f t="shared" si="0"/>
        <v>15.31341523140974</v>
      </c>
      <c r="J71">
        <f t="shared" si="3"/>
        <v>52.536072085166666</v>
      </c>
    </row>
    <row r="72" spans="8:10" x14ac:dyDescent="0.25">
      <c r="H72">
        <v>40</v>
      </c>
      <c r="I72">
        <f t="shared" si="0"/>
        <v>16.108786568215375</v>
      </c>
      <c r="J72">
        <f t="shared" si="3"/>
        <v>53.153564271142386</v>
      </c>
    </row>
    <row r="73" spans="8:10" x14ac:dyDescent="0.25">
      <c r="H73">
        <v>41</v>
      </c>
      <c r="I73">
        <f t="shared" si="0"/>
        <v>16.924293888231279</v>
      </c>
      <c r="J73">
        <f t="shared" si="3"/>
        <v>53.762798676286295</v>
      </c>
    </row>
    <row r="74" spans="8:10" x14ac:dyDescent="0.25">
      <c r="H74">
        <v>42</v>
      </c>
      <c r="I74">
        <f t="shared" si="0"/>
        <v>17.75993719145745</v>
      </c>
      <c r="J74">
        <f t="shared" si="3"/>
        <v>54.364083196560763</v>
      </c>
    </row>
    <row r="75" spans="8:10" x14ac:dyDescent="0.25">
      <c r="H75">
        <v>43</v>
      </c>
      <c r="I75">
        <f t="shared" si="0"/>
        <v>18.615716477893891</v>
      </c>
      <c r="J75">
        <f t="shared" si="3"/>
        <v>54.957707232758494</v>
      </c>
    </row>
    <row r="76" spans="8:10" x14ac:dyDescent="0.25">
      <c r="H76">
        <v>44</v>
      </c>
      <c r="I76">
        <f t="shared" si="0"/>
        <v>19.491631747540602</v>
      </c>
      <c r="J76">
        <f t="shared" si="3"/>
        <v>55.543943203462611</v>
      </c>
    </row>
    <row r="77" spans="8:10" x14ac:dyDescent="0.25">
      <c r="H77">
        <v>45</v>
      </c>
      <c r="I77">
        <f t="shared" si="0"/>
        <v>20.387683000397583</v>
      </c>
      <c r="J77">
        <f t="shared" si="3"/>
        <v>56.123047902842337</v>
      </c>
    </row>
    <row r="78" spans="8:10" x14ac:dyDescent="0.25">
      <c r="H78">
        <v>46</v>
      </c>
      <c r="I78">
        <f t="shared" si="0"/>
        <v>21.303870236464832</v>
      </c>
      <c r="J78">
        <f t="shared" si="3"/>
        <v>56.695263722275882</v>
      </c>
    </row>
    <row r="79" spans="8:10" x14ac:dyDescent="0.25">
      <c r="H79">
        <v>47</v>
      </c>
      <c r="I79">
        <f t="shared" si="0"/>
        <v>22.24019345574235</v>
      </c>
      <c r="J79">
        <f t="shared" si="3"/>
        <v>57.260819752106656</v>
      </c>
    </row>
    <row r="80" spans="8:10" x14ac:dyDescent="0.25">
      <c r="H80">
        <v>48</v>
      </c>
      <c r="I80">
        <f t="shared" si="0"/>
        <v>23.196652658230139</v>
      </c>
      <c r="J80">
        <f t="shared" si="3"/>
        <v>57.819932777583283</v>
      </c>
    </row>
    <row r="81" spans="8:10" x14ac:dyDescent="0.25">
      <c r="H81">
        <v>49</v>
      </c>
      <c r="I81">
        <f t="shared" si="0"/>
        <v>24.173247843928198</v>
      </c>
      <c r="J81">
        <f t="shared" si="3"/>
        <v>58.37280818112859</v>
      </c>
    </row>
    <row r="82" spans="8:10" x14ac:dyDescent="0.25">
      <c r="H82">
        <v>50</v>
      </c>
      <c r="I82">
        <f t="shared" si="0"/>
        <v>25.169979012836524</v>
      </c>
      <c r="J82">
        <f t="shared" si="3"/>
        <v>58.919640761471697</v>
      </c>
    </row>
    <row r="83" spans="8:10" x14ac:dyDescent="0.25">
      <c r="H83">
        <v>51</v>
      </c>
      <c r="I83">
        <f t="shared" si="0"/>
        <v>26.186846164955117</v>
      </c>
      <c r="J83">
        <f t="shared" si="3"/>
        <v>59.460615478805344</v>
      </c>
    </row>
    <row r="84" spans="8:10" x14ac:dyDescent="0.25">
      <c r="H84">
        <v>52</v>
      </c>
      <c r="I84">
        <f t="shared" si="0"/>
        <v>27.223849300283984</v>
      </c>
      <c r="J84">
        <f t="shared" si="3"/>
        <v>59.995908133962757</v>
      </c>
    </row>
    <row r="85" spans="8:10" x14ac:dyDescent="0.25">
      <c r="H85">
        <v>53</v>
      </c>
      <c r="I85">
        <f t="shared" si="0"/>
        <v>28.280988418823117</v>
      </c>
      <c r="J85">
        <f t="shared" si="3"/>
        <v>60.525685988607208</v>
      </c>
    </row>
    <row r="86" spans="8:10" x14ac:dyDescent="0.25">
      <c r="H86">
        <v>54</v>
      </c>
      <c r="I86">
        <f t="shared" si="0"/>
        <v>29.358263520572521</v>
      </c>
      <c r="J86">
        <f t="shared" si="3"/>
        <v>61.050108332569359</v>
      </c>
    </row>
    <row r="87" spans="8:10" x14ac:dyDescent="0.25">
      <c r="H87">
        <v>55</v>
      </c>
      <c r="I87">
        <f t="shared" si="0"/>
        <v>30.455674605532192</v>
      </c>
      <c r="J87">
        <f t="shared" si="3"/>
        <v>61.569327003727366</v>
      </c>
    </row>
    <row r="88" spans="8:10" x14ac:dyDescent="0.25">
      <c r="H88">
        <v>56</v>
      </c>
      <c r="I88">
        <f t="shared" ref="I88:I132" si="4">$O$7*H88^$V$18</f>
        <v>31.573221673702136</v>
      </c>
      <c r="J88">
        <f t="shared" si="3"/>
        <v>62.083486865187112</v>
      </c>
    </row>
    <row r="89" spans="8:10" x14ac:dyDescent="0.25">
      <c r="H89">
        <v>57</v>
      </c>
      <c r="I89">
        <f t="shared" si="4"/>
        <v>32.710904725082344</v>
      </c>
      <c r="J89">
        <f t="shared" si="3"/>
        <v>62.592726243966233</v>
      </c>
    </row>
    <row r="90" spans="8:10" x14ac:dyDescent="0.25">
      <c r="H90">
        <v>58</v>
      </c>
      <c r="I90">
        <f t="shared" si="4"/>
        <v>33.868723759672825</v>
      </c>
      <c r="J90">
        <f t="shared" si="3"/>
        <v>63.09717733490605</v>
      </c>
    </row>
    <row r="91" spans="8:10" x14ac:dyDescent="0.25">
      <c r="H91">
        <v>59</v>
      </c>
      <c r="I91">
        <f t="shared" si="4"/>
        <v>35.046678777473574</v>
      </c>
      <c r="J91">
        <f t="shared" si="3"/>
        <v>63.596966573117093</v>
      </c>
    </row>
    <row r="92" spans="8:10" x14ac:dyDescent="0.25">
      <c r="H92">
        <v>60</v>
      </c>
      <c r="I92">
        <f t="shared" si="4"/>
        <v>36.244769778484596</v>
      </c>
      <c r="J92">
        <f t="shared" si="3"/>
        <v>64.092214977899374</v>
      </c>
    </row>
    <row r="93" spans="8:10" x14ac:dyDescent="0.25">
      <c r="H93">
        <v>61</v>
      </c>
      <c r="I93">
        <f t="shared" si="4"/>
        <v>37.462996762705878</v>
      </c>
      <c r="J93">
        <f t="shared" si="3"/>
        <v>64.583038470759547</v>
      </c>
    </row>
    <row r="94" spans="8:10" x14ac:dyDescent="0.25">
      <c r="H94">
        <v>62</v>
      </c>
      <c r="I94">
        <f t="shared" si="4"/>
        <v>38.70135973013744</v>
      </c>
      <c r="J94">
        <f t="shared" si="3"/>
        <v>65.06954816986665</v>
      </c>
    </row>
    <row r="95" spans="8:10" x14ac:dyDescent="0.25">
      <c r="H95">
        <v>63</v>
      </c>
      <c r="I95">
        <f t="shared" si="4"/>
        <v>39.959858680779263</v>
      </c>
      <c r="J95">
        <f t="shared" si="3"/>
        <v>65.551850663042899</v>
      </c>
    </row>
    <row r="96" spans="8:10" x14ac:dyDescent="0.25">
      <c r="H96">
        <v>64</v>
      </c>
      <c r="I96">
        <f t="shared" si="4"/>
        <v>41.238493614631359</v>
      </c>
      <c r="J96">
        <f t="shared" si="3"/>
        <v>66.030048261168588</v>
      </c>
    </row>
    <row r="97" spans="8:10" x14ac:dyDescent="0.25">
      <c r="H97">
        <v>65</v>
      </c>
      <c r="I97">
        <f t="shared" si="4"/>
        <v>42.537264531693722</v>
      </c>
      <c r="J97">
        <f t="shared" si="3"/>
        <v>66.504239233689461</v>
      </c>
    </row>
    <row r="98" spans="8:10" x14ac:dyDescent="0.25">
      <c r="H98">
        <v>66</v>
      </c>
      <c r="I98">
        <f t="shared" si="4"/>
        <v>43.856171431966359</v>
      </c>
      <c r="J98">
        <f t="shared" si="3"/>
        <v>66.97451802774556</v>
      </c>
    </row>
    <row r="99" spans="8:10" x14ac:dyDescent="0.25">
      <c r="H99">
        <v>67</v>
      </c>
      <c r="I99">
        <f t="shared" si="4"/>
        <v>45.195214315449263</v>
      </c>
      <c r="J99">
        <f t="shared" si="3"/>
        <v>67.440975472290503</v>
      </c>
    </row>
    <row r="100" spans="8:10" x14ac:dyDescent="0.25">
      <c r="H100">
        <v>68</v>
      </c>
      <c r="I100">
        <f t="shared" si="4"/>
        <v>46.554393182142434</v>
      </c>
      <c r="J100">
        <f t="shared" si="3"/>
        <v>67.903698968437496</v>
      </c>
    </row>
    <row r="101" spans="8:10" x14ac:dyDescent="0.25">
      <c r="H101">
        <v>69</v>
      </c>
      <c r="I101">
        <f t="shared" si="4"/>
        <v>47.933708032045871</v>
      </c>
      <c r="J101">
        <f t="shared" si="3"/>
        <v>68.362772667149088</v>
      </c>
    </row>
    <row r="102" spans="8:10" x14ac:dyDescent="0.25">
      <c r="H102">
        <v>70</v>
      </c>
      <c r="I102">
        <f t="shared" si="4"/>
        <v>49.333158865159582</v>
      </c>
      <c r="J102">
        <f t="shared" si="3"/>
        <v>68.818277635283664</v>
      </c>
    </row>
    <row r="103" spans="8:10" x14ac:dyDescent="0.25">
      <c r="H103">
        <v>71</v>
      </c>
      <c r="I103">
        <f t="shared" si="4"/>
        <v>50.752745681483567</v>
      </c>
      <c r="J103">
        <f t="shared" si="3"/>
        <v>69.270292010915512</v>
      </c>
    </row>
    <row r="104" spans="8:10" x14ac:dyDescent="0.25">
      <c r="H104">
        <v>72</v>
      </c>
      <c r="I104">
        <f t="shared" si="4"/>
        <v>52.192468481017812</v>
      </c>
      <c r="J104">
        <f t="shared" si="3"/>
        <v>69.718891148763049</v>
      </c>
    </row>
    <row r="105" spans="8:10" x14ac:dyDescent="0.25">
      <c r="H105">
        <v>73</v>
      </c>
      <c r="I105">
        <f t="shared" si="4"/>
        <v>53.652327263762331</v>
      </c>
      <c r="J105">
        <f t="shared" si="3"/>
        <v>70.164147756482805</v>
      </c>
    </row>
    <row r="106" spans="8:10" x14ac:dyDescent="0.25">
      <c r="H106">
        <v>74</v>
      </c>
      <c r="I106">
        <f t="shared" si="4"/>
        <v>55.132322029717123</v>
      </c>
      <c r="J106">
        <f t="shared" si="3"/>
        <v>70.606132022520015</v>
      </c>
    </row>
    <row r="107" spans="8:10" x14ac:dyDescent="0.25">
      <c r="H107">
        <v>75</v>
      </c>
      <c r="I107">
        <f t="shared" si="4"/>
        <v>56.632452778882175</v>
      </c>
      <c r="J107">
        <f t="shared" si="3"/>
        <v>71.044911736145465</v>
      </c>
    </row>
    <row r="108" spans="8:10" x14ac:dyDescent="0.25">
      <c r="H108">
        <v>76</v>
      </c>
      <c r="I108">
        <f t="shared" si="4"/>
        <v>58.152719511257501</v>
      </c>
      <c r="J108">
        <f t="shared" si="3"/>
        <v>71.480552400253984</v>
      </c>
    </row>
    <row r="109" spans="8:10" x14ac:dyDescent="0.25">
      <c r="H109">
        <v>77</v>
      </c>
      <c r="I109">
        <f t="shared" si="4"/>
        <v>59.693122226843094</v>
      </c>
      <c r="J109">
        <f t="shared" si="3"/>
        <v>71.913117337449322</v>
      </c>
    </row>
    <row r="110" spans="8:10" x14ac:dyDescent="0.25">
      <c r="H110">
        <v>78</v>
      </c>
      <c r="I110">
        <f t="shared" si="4"/>
        <v>61.253660925638961</v>
      </c>
      <c r="J110">
        <f t="shared" si="3"/>
        <v>72.342667789897931</v>
      </c>
    </row>
    <row r="111" spans="8:10" x14ac:dyDescent="0.25">
      <c r="H111">
        <v>79</v>
      </c>
      <c r="I111">
        <f t="shared" si="4"/>
        <v>62.834335607645095</v>
      </c>
      <c r="J111">
        <f t="shared" si="3"/>
        <v>72.769263013391779</v>
      </c>
    </row>
    <row r="112" spans="8:10" x14ac:dyDescent="0.25">
      <c r="H112">
        <v>80</v>
      </c>
      <c r="I112">
        <f t="shared" si="4"/>
        <v>64.435146272861502</v>
      </c>
      <c r="J112">
        <f t="shared" si="3"/>
        <v>73.192960366025076</v>
      </c>
    </row>
    <row r="113" spans="8:10" x14ac:dyDescent="0.25">
      <c r="H113">
        <v>81</v>
      </c>
      <c r="I113">
        <f t="shared" si="4"/>
        <v>66.056092921288169</v>
      </c>
      <c r="J113">
        <f t="shared" si="3"/>
        <v>73.613815391856974</v>
      </c>
    </row>
    <row r="114" spans="8:10" x14ac:dyDescent="0.25">
      <c r="H114">
        <v>82</v>
      </c>
      <c r="I114">
        <f t="shared" si="4"/>
        <v>67.697175552925117</v>
      </c>
      <c r="J114">
        <f t="shared" si="3"/>
        <v>74.031881899900981</v>
      </c>
    </row>
    <row r="115" spans="8:10" x14ac:dyDescent="0.25">
      <c r="H115">
        <v>83</v>
      </c>
      <c r="I115">
        <f t="shared" si="4"/>
        <v>69.358394167772317</v>
      </c>
      <c r="J115">
        <f t="shared" si="3"/>
        <v>74.447212038757201</v>
      </c>
    </row>
    <row r="116" spans="8:10" x14ac:dyDescent="0.25">
      <c r="H116">
        <v>84</v>
      </c>
      <c r="I116">
        <f t="shared" si="4"/>
        <v>71.039748765829799</v>
      </c>
      <c r="J116">
        <f t="shared" si="3"/>
        <v>74.859856367175709</v>
      </c>
    </row>
    <row r="117" spans="8:10" x14ac:dyDescent="0.25">
      <c r="H117">
        <v>85</v>
      </c>
      <c r="I117">
        <f t="shared" si="4"/>
        <v>72.741239347097547</v>
      </c>
      <c r="J117">
        <f t="shared" si="3"/>
        <v>75.269863920820086</v>
      </c>
    </row>
    <row r="118" spans="8:10" x14ac:dyDescent="0.25">
      <c r="H118">
        <v>86</v>
      </c>
      <c r="I118">
        <f t="shared" si="4"/>
        <v>74.462865911575562</v>
      </c>
      <c r="J118">
        <f t="shared" si="3"/>
        <v>75.677282275476088</v>
      </c>
    </row>
    <row r="119" spans="8:10" x14ac:dyDescent="0.25">
      <c r="H119">
        <v>87</v>
      </c>
      <c r="I119">
        <f t="shared" si="4"/>
        <v>76.204628459263859</v>
      </c>
      <c r="J119">
        <f t="shared" si="3"/>
        <v>76.082157606935652</v>
      </c>
    </row>
    <row r="120" spans="8:10" x14ac:dyDescent="0.25">
      <c r="H120">
        <v>88</v>
      </c>
      <c r="I120">
        <f t="shared" si="4"/>
        <v>77.966526990162407</v>
      </c>
      <c r="J120">
        <f t="shared" si="3"/>
        <v>76.484534747765736</v>
      </c>
    </row>
    <row r="121" spans="8:10" x14ac:dyDescent="0.25">
      <c r="H121">
        <v>89</v>
      </c>
      <c r="I121">
        <f t="shared" si="4"/>
        <v>79.748561504271237</v>
      </c>
      <c r="J121">
        <f t="shared" si="3"/>
        <v>76.884457241158344</v>
      </c>
    </row>
    <row r="122" spans="8:10" x14ac:dyDescent="0.25">
      <c r="H122">
        <v>90</v>
      </c>
      <c r="I122">
        <f t="shared" si="4"/>
        <v>81.550732001590333</v>
      </c>
      <c r="J122">
        <f t="shared" si="3"/>
        <v>77.281967392042631</v>
      </c>
    </row>
    <row r="123" spans="8:10" x14ac:dyDescent="0.25">
      <c r="H123">
        <v>91</v>
      </c>
      <c r="I123">
        <f t="shared" si="4"/>
        <v>83.373038482119696</v>
      </c>
      <c r="J123">
        <f t="shared" si="3"/>
        <v>77.677106315626617</v>
      </c>
    </row>
    <row r="124" spans="8:10" x14ac:dyDescent="0.25">
      <c r="H124">
        <v>92</v>
      </c>
      <c r="I124">
        <f t="shared" si="4"/>
        <v>85.215480945859326</v>
      </c>
      <c r="J124">
        <f t="shared" si="3"/>
        <v>78.069913983525467</v>
      </c>
    </row>
    <row r="125" spans="8:10" x14ac:dyDescent="0.25">
      <c r="H125">
        <v>93</v>
      </c>
      <c r="I125">
        <f t="shared" si="4"/>
        <v>87.078059392809237</v>
      </c>
      <c r="J125">
        <f t="shared" si="3"/>
        <v>78.460429267620228</v>
      </c>
    </row>
    <row r="126" spans="8:10" x14ac:dyDescent="0.25">
      <c r="H126">
        <v>94</v>
      </c>
      <c r="I126">
        <f t="shared" si="4"/>
        <v>88.960773822969401</v>
      </c>
      <c r="J126">
        <f t="shared" si="3"/>
        <v>78.848689981782371</v>
      </c>
    </row>
    <row r="127" spans="8:10" x14ac:dyDescent="0.25">
      <c r="H127">
        <v>95</v>
      </c>
      <c r="I127">
        <f t="shared" si="4"/>
        <v>90.863624236339845</v>
      </c>
      <c r="J127">
        <f t="shared" si="3"/>
        <v>79.234732921589668</v>
      </c>
    </row>
    <row r="128" spans="8:10" x14ac:dyDescent="0.25">
      <c r="H128">
        <v>96</v>
      </c>
      <c r="I128">
        <f t="shared" si="4"/>
        <v>92.786610632920556</v>
      </c>
      <c r="J128">
        <f t="shared" si="3"/>
        <v>79.618593902149499</v>
      </c>
    </row>
    <row r="129" spans="8:10" x14ac:dyDescent="0.25">
      <c r="H129">
        <v>97</v>
      </c>
      <c r="I129">
        <f t="shared" si="4"/>
        <v>94.729733012711534</v>
      </c>
      <c r="J129">
        <f t="shared" si="3"/>
        <v>80.000307794139104</v>
      </c>
    </row>
    <row r="130" spans="8:10" x14ac:dyDescent="0.25">
      <c r="H130">
        <v>98</v>
      </c>
      <c r="I130">
        <f t="shared" si="4"/>
        <v>96.692991375712793</v>
      </c>
      <c r="J130">
        <f t="shared" si="3"/>
        <v>80.37990855816426</v>
      </c>
    </row>
    <row r="131" spans="8:10" x14ac:dyDescent="0.25">
      <c r="H131">
        <v>99</v>
      </c>
      <c r="I131">
        <f t="shared" si="4"/>
        <v>98.676385721924305</v>
      </c>
      <c r="J131">
        <f t="shared" ref="J131:J132" si="5">$O$14*H131^($E$27/(1-$E$28))</f>
        <v>80.757429277530719</v>
      </c>
    </row>
    <row r="132" spans="8:10" x14ac:dyDescent="0.25">
      <c r="H132">
        <v>100</v>
      </c>
      <c r="I132">
        <f t="shared" si="4"/>
        <v>100.6799160513461</v>
      </c>
      <c r="J132">
        <f t="shared" si="5"/>
        <v>81.132902189517651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6" r:id="rId3">
          <objectPr defaultSize="0" autoPict="0" r:id="rId4">
            <anchor moveWithCells="1">
              <from>
                <xdr:col>3</xdr:col>
                <xdr:colOff>0</xdr:colOff>
                <xdr:row>4</xdr:row>
                <xdr:rowOff>133350</xdr:rowOff>
              </from>
              <to>
                <xdr:col>7</xdr:col>
                <xdr:colOff>476250</xdr:colOff>
                <xdr:row>10</xdr:row>
                <xdr:rowOff>152400</xdr:rowOff>
              </to>
            </anchor>
          </objectPr>
        </oleObject>
      </mc:Choice>
      <mc:Fallback>
        <oleObject progId="Equation.DSMT4" shapeId="1026" r:id="rId3"/>
      </mc:Fallback>
    </mc:AlternateContent>
    <mc:AlternateContent xmlns:mc="http://schemas.openxmlformats.org/markup-compatibility/2006">
      <mc:Choice Requires="x14">
        <oleObject progId="Equation.DSMT4" shapeId="1030" r:id="rId5">
          <objectPr defaultSize="0" autoPict="0" r:id="rId6">
            <anchor moveWithCells="1">
              <from>
                <xdr:col>3</xdr:col>
                <xdr:colOff>9525</xdr:colOff>
                <xdr:row>12</xdr:row>
                <xdr:rowOff>171450</xdr:rowOff>
              </from>
              <to>
                <xdr:col>7</xdr:col>
                <xdr:colOff>504825</xdr:colOff>
                <xdr:row>18</xdr:row>
                <xdr:rowOff>66675</xdr:rowOff>
              </to>
            </anchor>
          </objectPr>
        </oleObject>
      </mc:Choice>
      <mc:Fallback>
        <oleObject progId="Equation.DSMT4" shapeId="1030" r:id="rId5"/>
      </mc:Fallback>
    </mc:AlternateContent>
    <mc:AlternateContent xmlns:mc="http://schemas.openxmlformats.org/markup-compatibility/2006">
      <mc:Choice Requires="x14">
        <oleObject progId="Equation.DSMT4" shapeId="1032" r:id="rId7">
          <objectPr defaultSize="0" autoPict="0" r:id="rId8">
            <anchor moveWithCells="1">
              <from>
                <xdr:col>10</xdr:col>
                <xdr:colOff>0</xdr:colOff>
                <xdr:row>4</xdr:row>
                <xdr:rowOff>190500</xdr:rowOff>
              </from>
              <to>
                <xdr:col>12</xdr:col>
                <xdr:colOff>361950</xdr:colOff>
                <xdr:row>10</xdr:row>
                <xdr:rowOff>66675</xdr:rowOff>
              </to>
            </anchor>
          </objectPr>
        </oleObject>
      </mc:Choice>
      <mc:Fallback>
        <oleObject progId="Equation.DSMT4" shapeId="1032" r:id="rId7"/>
      </mc:Fallback>
    </mc:AlternateContent>
    <mc:AlternateContent xmlns:mc="http://schemas.openxmlformats.org/markup-compatibility/2006">
      <mc:Choice Requires="x14">
        <oleObject progId="Equation.DSMT4" shapeId="1034" r:id="rId9">
          <objectPr defaultSize="0" autoPict="0" r:id="rId10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12</xdr:col>
                <xdr:colOff>409575</xdr:colOff>
                <xdr:row>17</xdr:row>
                <xdr:rowOff>142875</xdr:rowOff>
              </to>
            </anchor>
          </objectPr>
        </oleObject>
      </mc:Choice>
      <mc:Fallback>
        <oleObject progId="Equation.DSMT4" shapeId="1034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0F2F-9FDC-4D3E-98AD-0D72F1DA2902}">
  <dimension ref="C6:Q117"/>
  <sheetViews>
    <sheetView topLeftCell="A37" workbookViewId="0">
      <selection activeCell="D48" sqref="D48"/>
    </sheetView>
  </sheetViews>
  <sheetFormatPr defaultRowHeight="15" x14ac:dyDescent="0.25"/>
  <sheetData>
    <row r="6" spans="12:17" x14ac:dyDescent="0.25">
      <c r="L6" t="s">
        <v>0</v>
      </c>
      <c r="M6">
        <v>0.01</v>
      </c>
      <c r="O6" s="1" t="s">
        <v>10</v>
      </c>
      <c r="P6" t="s">
        <v>8</v>
      </c>
      <c r="Q6" t="s">
        <v>9</v>
      </c>
    </row>
    <row r="7" spans="12:17" x14ac:dyDescent="0.25">
      <c r="L7" t="s">
        <v>1</v>
      </c>
      <c r="M7">
        <v>0.02</v>
      </c>
      <c r="O7">
        <v>0</v>
      </c>
      <c r="P7">
        <f>$C$23*O7^$C$24</f>
        <v>0</v>
      </c>
      <c r="Q7">
        <f>$C$26*O7^$C$27</f>
        <v>0</v>
      </c>
    </row>
    <row r="8" spans="12:17" x14ac:dyDescent="0.25">
      <c r="L8" t="s">
        <v>11</v>
      </c>
      <c r="M8">
        <v>0.05</v>
      </c>
      <c r="O8">
        <v>0.1</v>
      </c>
      <c r="P8">
        <f t="shared" ref="P8:P71" si="0">$C$23*O8^$C$24</f>
        <v>1.0067991605134611E-4</v>
      </c>
      <c r="Q8">
        <f t="shared" ref="Q8:Q71" si="1">$C$26*O8^$C$27</f>
        <v>1.5855934164654524</v>
      </c>
    </row>
    <row r="9" spans="12:17" x14ac:dyDescent="0.25">
      <c r="L9" t="s">
        <v>12</v>
      </c>
      <c r="M9">
        <v>0.1</v>
      </c>
      <c r="O9">
        <v>0.2</v>
      </c>
      <c r="P9">
        <f t="shared" si="0"/>
        <v>4.0271966420538444E-4</v>
      </c>
      <c r="Q9">
        <f t="shared" si="1"/>
        <v>2.1833771202243391</v>
      </c>
    </row>
    <row r="10" spans="12:17" x14ac:dyDescent="0.25">
      <c r="O10">
        <v>0.3</v>
      </c>
      <c r="P10">
        <f t="shared" si="0"/>
        <v>9.0611924446211477E-4</v>
      </c>
      <c r="Q10">
        <f t="shared" si="1"/>
        <v>2.6327016388479265</v>
      </c>
    </row>
    <row r="11" spans="12:17" x14ac:dyDescent="0.25">
      <c r="O11">
        <v>0.4</v>
      </c>
      <c r="P11">
        <f t="shared" si="0"/>
        <v>1.6108786568215377E-3</v>
      </c>
      <c r="Q11">
        <f t="shared" si="1"/>
        <v>3.006530930070241</v>
      </c>
    </row>
    <row r="12" spans="12:17" x14ac:dyDescent="0.25">
      <c r="L12" t="s">
        <v>13</v>
      </c>
      <c r="M12">
        <f>M6+M7+M8</f>
        <v>0.08</v>
      </c>
      <c r="O12">
        <v>0.5</v>
      </c>
      <c r="P12">
        <f t="shared" si="0"/>
        <v>2.5169979012836523E-3</v>
      </c>
      <c r="Q12">
        <f t="shared" si="1"/>
        <v>3.3326781518236794</v>
      </c>
    </row>
    <row r="13" spans="12:17" x14ac:dyDescent="0.25">
      <c r="L13" t="s">
        <v>14</v>
      </c>
      <c r="M13">
        <f>M9+M7+M6</f>
        <v>0.13</v>
      </c>
      <c r="O13">
        <v>0.6</v>
      </c>
      <c r="P13">
        <f t="shared" si="0"/>
        <v>3.6244769778484591E-3</v>
      </c>
      <c r="Q13">
        <f t="shared" si="1"/>
        <v>3.6252550388682367</v>
      </c>
    </row>
    <row r="14" spans="12:17" x14ac:dyDescent="0.25">
      <c r="O14">
        <v>0.7</v>
      </c>
      <c r="P14">
        <f t="shared" si="0"/>
        <v>4.9333158865159576E-3</v>
      </c>
      <c r="Q14">
        <f t="shared" si="1"/>
        <v>3.8925758432529394</v>
      </c>
    </row>
    <row r="15" spans="12:17" x14ac:dyDescent="0.25">
      <c r="O15">
        <v>0.8</v>
      </c>
      <c r="P15">
        <f t="shared" si="0"/>
        <v>6.443514627286151E-3</v>
      </c>
      <c r="Q15">
        <f t="shared" si="1"/>
        <v>4.1400215060146186</v>
      </c>
    </row>
    <row r="16" spans="12:17" x14ac:dyDescent="0.25">
      <c r="O16">
        <v>0.9</v>
      </c>
      <c r="P16">
        <f t="shared" si="0"/>
        <v>8.155073200159034E-3</v>
      </c>
      <c r="Q16">
        <f t="shared" si="1"/>
        <v>4.3713084623188943</v>
      </c>
    </row>
    <row r="17" spans="3:17" x14ac:dyDescent="0.25">
      <c r="O17">
        <v>1</v>
      </c>
      <c r="P17">
        <f t="shared" si="0"/>
        <v>1.0067991605134609E-2</v>
      </c>
      <c r="Q17">
        <f t="shared" si="1"/>
        <v>4.5891293128498569</v>
      </c>
    </row>
    <row r="18" spans="3:17" x14ac:dyDescent="0.25">
      <c r="L18" t="s">
        <v>4</v>
      </c>
      <c r="M18">
        <v>0.3</v>
      </c>
      <c r="O18">
        <v>2</v>
      </c>
      <c r="P18">
        <f t="shared" si="0"/>
        <v>4.0271966420538437E-2</v>
      </c>
      <c r="Q18">
        <f t="shared" si="1"/>
        <v>6.319274436546916</v>
      </c>
    </row>
    <row r="19" spans="3:17" x14ac:dyDescent="0.25">
      <c r="L19" t="s">
        <v>5</v>
      </c>
      <c r="M19">
        <v>0.35</v>
      </c>
      <c r="O19">
        <v>3</v>
      </c>
      <c r="P19">
        <f t="shared" si="0"/>
        <v>9.0611924446211481E-2</v>
      </c>
      <c r="Q19">
        <f t="shared" si="1"/>
        <v>7.619739169803827</v>
      </c>
    </row>
    <row r="20" spans="3:17" x14ac:dyDescent="0.25">
      <c r="O20">
        <v>4</v>
      </c>
      <c r="P20">
        <f t="shared" si="0"/>
        <v>0.16108786568215375</v>
      </c>
      <c r="Q20">
        <f t="shared" si="1"/>
        <v>8.7017006238154444</v>
      </c>
    </row>
    <row r="21" spans="3:17" x14ac:dyDescent="0.25">
      <c r="L21" t="s">
        <v>6</v>
      </c>
      <c r="M21">
        <v>0.4</v>
      </c>
      <c r="O21">
        <v>5</v>
      </c>
      <c r="P21">
        <f t="shared" si="0"/>
        <v>0.25169979012836524</v>
      </c>
      <c r="Q21">
        <f t="shared" si="1"/>
        <v>9.6456574794069034</v>
      </c>
    </row>
    <row r="22" spans="3:17" x14ac:dyDescent="0.25">
      <c r="L22" t="s">
        <v>7</v>
      </c>
      <c r="M22">
        <v>0.35</v>
      </c>
      <c r="O22">
        <v>6</v>
      </c>
      <c r="P22">
        <f t="shared" si="0"/>
        <v>0.36244769778484592</v>
      </c>
      <c r="Q22">
        <f t="shared" si="1"/>
        <v>10.492452852455045</v>
      </c>
    </row>
    <row r="23" spans="3:17" x14ac:dyDescent="0.25">
      <c r="C23">
        <f>(M12/M21)^(1/M19)</f>
        <v>1.0067991605134609E-2</v>
      </c>
      <c r="O23">
        <v>7</v>
      </c>
      <c r="P23">
        <f t="shared" si="0"/>
        <v>0.49333158865159588</v>
      </c>
      <c r="Q23">
        <f t="shared" si="1"/>
        <v>11.266150401017724</v>
      </c>
    </row>
    <row r="24" spans="3:17" x14ac:dyDescent="0.25">
      <c r="C24">
        <f>(1-M18)/M19</f>
        <v>2</v>
      </c>
      <c r="O24">
        <v>8</v>
      </c>
      <c r="P24">
        <f t="shared" si="0"/>
        <v>0.64435146272861499</v>
      </c>
      <c r="Q24">
        <f t="shared" si="1"/>
        <v>11.982324000456934</v>
      </c>
    </row>
    <row r="25" spans="3:17" x14ac:dyDescent="0.25">
      <c r="O25">
        <v>9</v>
      </c>
      <c r="P25">
        <f t="shared" si="0"/>
        <v>0.81550732001590331</v>
      </c>
      <c r="Q25">
        <f t="shared" si="1"/>
        <v>12.651730003177246</v>
      </c>
    </row>
    <row r="26" spans="3:17" x14ac:dyDescent="0.25">
      <c r="C26">
        <f>(M22/M13)^(1/(1-M19))</f>
        <v>4.5891293128498569</v>
      </c>
      <c r="O26">
        <v>10</v>
      </c>
      <c r="P26">
        <f t="shared" si="0"/>
        <v>1.006799160513461</v>
      </c>
      <c r="Q26">
        <f t="shared" si="1"/>
        <v>13.282161512126001</v>
      </c>
    </row>
    <row r="27" spans="3:17" x14ac:dyDescent="0.25">
      <c r="C27">
        <f>M18/(1-M19)</f>
        <v>0.46153846153846151</v>
      </c>
      <c r="O27">
        <v>11</v>
      </c>
      <c r="P27">
        <f t="shared" si="0"/>
        <v>1.2182269842212876</v>
      </c>
      <c r="Q27">
        <f t="shared" si="1"/>
        <v>13.879476094687259</v>
      </c>
    </row>
    <row r="28" spans="3:17" x14ac:dyDescent="0.25">
      <c r="O28">
        <v>12</v>
      </c>
      <c r="P28">
        <f t="shared" si="0"/>
        <v>1.4497907911393837</v>
      </c>
      <c r="Q28">
        <f t="shared" si="1"/>
        <v>14.448206744040867</v>
      </c>
    </row>
    <row r="29" spans="3:17" x14ac:dyDescent="0.25">
      <c r="O29">
        <v>13</v>
      </c>
      <c r="P29">
        <f t="shared" si="0"/>
        <v>1.701490581267749</v>
      </c>
      <c r="Q29">
        <f t="shared" si="1"/>
        <v>14.991945560546331</v>
      </c>
    </row>
    <row r="30" spans="3:17" x14ac:dyDescent="0.25">
      <c r="O30">
        <v>14</v>
      </c>
      <c r="P30">
        <f t="shared" si="0"/>
        <v>1.9733263546063835</v>
      </c>
      <c r="Q30">
        <f t="shared" si="1"/>
        <v>15.513595580777512</v>
      </c>
    </row>
    <row r="31" spans="3:17" x14ac:dyDescent="0.25">
      <c r="O31">
        <v>15</v>
      </c>
      <c r="P31">
        <f t="shared" si="0"/>
        <v>2.2652981111552872</v>
      </c>
      <c r="Q31">
        <f t="shared" si="1"/>
        <v>16.015542187610752</v>
      </c>
    </row>
    <row r="32" spans="3:17" x14ac:dyDescent="0.25">
      <c r="O32">
        <v>16</v>
      </c>
      <c r="P32">
        <f t="shared" si="0"/>
        <v>2.57740585091446</v>
      </c>
      <c r="Q32">
        <f t="shared" si="1"/>
        <v>16.49977339590113</v>
      </c>
    </row>
    <row r="33" spans="3:17" x14ac:dyDescent="0.25">
      <c r="O33">
        <v>17</v>
      </c>
      <c r="P33">
        <f t="shared" si="0"/>
        <v>2.9096495738839021</v>
      </c>
      <c r="Q33">
        <f t="shared" si="1"/>
        <v>16.967966482338518</v>
      </c>
    </row>
    <row r="34" spans="3:17" x14ac:dyDescent="0.25">
      <c r="O34">
        <v>18</v>
      </c>
      <c r="P34">
        <f t="shared" si="0"/>
        <v>3.2620292800636133</v>
      </c>
      <c r="Q34">
        <f t="shared" si="1"/>
        <v>17.421551788333169</v>
      </c>
    </row>
    <row r="35" spans="3:17" x14ac:dyDescent="0.25">
      <c r="O35">
        <v>19</v>
      </c>
      <c r="P35">
        <f t="shared" si="0"/>
        <v>3.6345449694535938</v>
      </c>
      <c r="Q35">
        <f t="shared" si="1"/>
        <v>17.861760635901646</v>
      </c>
    </row>
    <row r="36" spans="3:17" x14ac:dyDescent="0.25">
      <c r="O36">
        <v>20</v>
      </c>
      <c r="P36">
        <f t="shared" si="0"/>
        <v>4.0271966420538439</v>
      </c>
      <c r="Q36">
        <f t="shared" si="1"/>
        <v>18.289661934486269</v>
      </c>
    </row>
    <row r="37" spans="3:17" x14ac:dyDescent="0.25">
      <c r="O37">
        <v>21</v>
      </c>
      <c r="P37">
        <f t="shared" si="0"/>
        <v>4.4399842978643624</v>
      </c>
      <c r="Q37">
        <f t="shared" si="1"/>
        <v>18.706190575882001</v>
      </c>
    </row>
    <row r="38" spans="3:17" x14ac:dyDescent="0.25">
      <c r="O38">
        <v>22</v>
      </c>
      <c r="P38">
        <f t="shared" si="0"/>
        <v>4.8729079368851504</v>
      </c>
      <c r="Q38">
        <f t="shared" si="1"/>
        <v>19.112169760009291</v>
      </c>
    </row>
    <row r="39" spans="3:17" x14ac:dyDescent="0.25">
      <c r="C39">
        <f>(M21/M12)^(1-M19)</f>
        <v>2.8466265971257649</v>
      </c>
      <c r="O39">
        <v>23</v>
      </c>
      <c r="P39">
        <f t="shared" si="0"/>
        <v>5.3259675591162079</v>
      </c>
      <c r="Q39">
        <f t="shared" si="1"/>
        <v>19.508328763757678</v>
      </c>
    </row>
    <row r="40" spans="3:17" x14ac:dyDescent="0.25">
      <c r="C40">
        <f>(M22/M13)^M19</f>
        <v>1.4143068415024889</v>
      </c>
      <c r="O40">
        <v>24</v>
      </c>
      <c r="P40">
        <f t="shared" si="0"/>
        <v>5.7991631645575348</v>
      </c>
      <c r="Q40">
        <f t="shared" si="1"/>
        <v>19.895317239353055</v>
      </c>
    </row>
    <row r="41" spans="3:17" x14ac:dyDescent="0.25">
      <c r="O41">
        <v>25</v>
      </c>
      <c r="P41">
        <f t="shared" si="0"/>
        <v>6.2924947532091311</v>
      </c>
      <c r="Q41">
        <f t="shared" si="1"/>
        <v>20.273716835462444</v>
      </c>
    </row>
    <row r="42" spans="3:17" x14ac:dyDescent="0.25">
      <c r="C42">
        <f>(C39*C40)^(1/(1-M18-M19))</f>
        <v>53.482517624163123</v>
      </c>
      <c r="O42">
        <v>26</v>
      </c>
      <c r="P42">
        <f t="shared" si="0"/>
        <v>6.805962325070996</v>
      </c>
      <c r="Q42">
        <f t="shared" si="1"/>
        <v>20.644050728662265</v>
      </c>
    </row>
    <row r="43" spans="3:17" x14ac:dyDescent="0.25">
      <c r="O43">
        <v>27</v>
      </c>
      <c r="P43">
        <f t="shared" si="0"/>
        <v>7.3395658801431303</v>
      </c>
      <c r="Q43">
        <f t="shared" si="1"/>
        <v>21.006791506410085</v>
      </c>
    </row>
    <row r="44" spans="3:17" x14ac:dyDescent="0.25">
      <c r="O44">
        <v>28</v>
      </c>
      <c r="P44">
        <f t="shared" si="0"/>
        <v>7.893305418425534</v>
      </c>
      <c r="Q44">
        <f t="shared" si="1"/>
        <v>21.362367736736282</v>
      </c>
    </row>
    <row r="45" spans="3:17" x14ac:dyDescent="0.25">
      <c r="O45">
        <v>29</v>
      </c>
      <c r="P45">
        <f t="shared" si="0"/>
        <v>8.4671809399182063</v>
      </c>
      <c r="Q45">
        <f t="shared" si="1"/>
        <v>21.711169482237217</v>
      </c>
    </row>
    <row r="46" spans="3:17" x14ac:dyDescent="0.25">
      <c r="O46">
        <v>30</v>
      </c>
      <c r="P46">
        <f t="shared" si="0"/>
        <v>9.0611924446211489</v>
      </c>
      <c r="Q46">
        <f t="shared" si="1"/>
        <v>22.053552958340557</v>
      </c>
    </row>
    <row r="47" spans="3:17" x14ac:dyDescent="0.25">
      <c r="O47">
        <v>31</v>
      </c>
      <c r="P47">
        <f t="shared" si="0"/>
        <v>9.6753399325343601</v>
      </c>
      <c r="Q47">
        <f t="shared" si="1"/>
        <v>22.389844492568638</v>
      </c>
    </row>
    <row r="48" spans="3:17" x14ac:dyDescent="0.25">
      <c r="O48">
        <v>32</v>
      </c>
      <c r="P48">
        <f t="shared" si="0"/>
        <v>10.30962340365784</v>
      </c>
      <c r="Q48">
        <f t="shared" si="1"/>
        <v>22.720343908719617</v>
      </c>
    </row>
    <row r="49" spans="15:17" x14ac:dyDescent="0.25">
      <c r="O49">
        <v>33</v>
      </c>
      <c r="P49">
        <f t="shared" si="0"/>
        <v>10.96404285799159</v>
      </c>
      <c r="Q49">
        <f t="shared" si="1"/>
        <v>23.045327434752206</v>
      </c>
    </row>
    <row r="50" spans="15:17" x14ac:dyDescent="0.25">
      <c r="O50">
        <v>34</v>
      </c>
      <c r="P50">
        <f t="shared" si="0"/>
        <v>11.638598295535608</v>
      </c>
      <c r="Q50">
        <f t="shared" si="1"/>
        <v>23.36505021372772</v>
      </c>
    </row>
    <row r="51" spans="15:17" x14ac:dyDescent="0.25">
      <c r="O51">
        <v>35</v>
      </c>
      <c r="P51">
        <f t="shared" si="0"/>
        <v>12.333289716289896</v>
      </c>
      <c r="Q51">
        <f t="shared" si="1"/>
        <v>23.67974848200906</v>
      </c>
    </row>
    <row r="52" spans="15:17" x14ac:dyDescent="0.25">
      <c r="O52">
        <v>36</v>
      </c>
      <c r="P52">
        <f t="shared" si="0"/>
        <v>13.048117120254453</v>
      </c>
      <c r="Q52">
        <f t="shared" si="1"/>
        <v>23.989641467005196</v>
      </c>
    </row>
    <row r="53" spans="15:17" x14ac:dyDescent="0.25">
      <c r="O53">
        <v>37</v>
      </c>
      <c r="P53">
        <f t="shared" si="0"/>
        <v>13.783080507429281</v>
      </c>
      <c r="Q53">
        <f t="shared" si="1"/>
        <v>24.294933047315688</v>
      </c>
    </row>
    <row r="54" spans="15:17" x14ac:dyDescent="0.25">
      <c r="O54">
        <v>38</v>
      </c>
      <c r="P54">
        <f t="shared" si="0"/>
        <v>14.538179877814375</v>
      </c>
      <c r="Q54">
        <f t="shared" si="1"/>
        <v>24.595813210606327</v>
      </c>
    </row>
    <row r="55" spans="15:17" x14ac:dyDescent="0.25">
      <c r="O55">
        <v>39</v>
      </c>
      <c r="P55">
        <f t="shared" si="0"/>
        <v>15.31341523140974</v>
      </c>
      <c r="Q55">
        <f t="shared" si="1"/>
        <v>24.892459338506089</v>
      </c>
    </row>
    <row r="56" spans="15:17" x14ac:dyDescent="0.25">
      <c r="O56">
        <v>40</v>
      </c>
      <c r="P56">
        <f t="shared" si="0"/>
        <v>16.108786568215375</v>
      </c>
      <c r="Q56">
        <f t="shared" si="1"/>
        <v>25.185037342935658</v>
      </c>
    </row>
    <row r="57" spans="15:17" x14ac:dyDescent="0.25">
      <c r="O57">
        <v>41</v>
      </c>
      <c r="P57">
        <f t="shared" si="0"/>
        <v>16.924293888231279</v>
      </c>
      <c r="Q57">
        <f t="shared" si="1"/>
        <v>25.473702674311763</v>
      </c>
    </row>
    <row r="58" spans="15:17" x14ac:dyDescent="0.25">
      <c r="O58">
        <v>42</v>
      </c>
      <c r="P58">
        <f t="shared" si="0"/>
        <v>17.75993719145745</v>
      </c>
      <c r="Q58">
        <f t="shared" si="1"/>
        <v>25.758601218830687</v>
      </c>
    </row>
    <row r="59" spans="15:17" x14ac:dyDescent="0.25">
      <c r="O59">
        <v>43</v>
      </c>
      <c r="P59">
        <f t="shared" si="0"/>
        <v>18.615716477893891</v>
      </c>
      <c r="Q59">
        <f t="shared" si="1"/>
        <v>26.039870099371608</v>
      </c>
    </row>
    <row r="60" spans="15:17" x14ac:dyDescent="0.25">
      <c r="O60">
        <v>44</v>
      </c>
      <c r="P60">
        <f t="shared" si="0"/>
        <v>19.491631747540602</v>
      </c>
      <c r="Q60">
        <f t="shared" si="1"/>
        <v>26.317638392362092</v>
      </c>
    </row>
    <row r="61" spans="15:17" x14ac:dyDescent="0.25">
      <c r="O61">
        <v>45</v>
      </c>
      <c r="P61">
        <f t="shared" si="0"/>
        <v>20.387683000397583</v>
      </c>
      <c r="Q61">
        <f t="shared" si="1"/>
        <v>26.592027771124155</v>
      </c>
    </row>
    <row r="62" spans="15:17" x14ac:dyDescent="0.25">
      <c r="O62">
        <v>46</v>
      </c>
      <c r="P62">
        <f t="shared" si="0"/>
        <v>21.303870236464832</v>
      </c>
      <c r="Q62">
        <f t="shared" si="1"/>
        <v>26.863153084699341</v>
      </c>
    </row>
    <row r="63" spans="15:17" x14ac:dyDescent="0.25">
      <c r="O63">
        <v>47</v>
      </c>
      <c r="P63">
        <f t="shared" si="0"/>
        <v>22.24019345574235</v>
      </c>
      <c r="Q63">
        <f t="shared" si="1"/>
        <v>27.131122879879069</v>
      </c>
    </row>
    <row r="64" spans="15:17" x14ac:dyDescent="0.25">
      <c r="O64">
        <v>48</v>
      </c>
      <c r="P64">
        <f t="shared" si="0"/>
        <v>23.196652658230139</v>
      </c>
      <c r="Q64">
        <f t="shared" si="1"/>
        <v>27.39603987309744</v>
      </c>
    </row>
    <row r="65" spans="15:17" x14ac:dyDescent="0.25">
      <c r="O65">
        <v>49</v>
      </c>
      <c r="P65">
        <f t="shared" si="0"/>
        <v>24.173247843928198</v>
      </c>
      <c r="Q65">
        <f t="shared" si="1"/>
        <v>27.658001377941222</v>
      </c>
    </row>
    <row r="66" spans="15:17" x14ac:dyDescent="0.25">
      <c r="O66">
        <v>50</v>
      </c>
      <c r="P66">
        <f t="shared" si="0"/>
        <v>25.169979012836524</v>
      </c>
      <c r="Q66">
        <f t="shared" si="1"/>
        <v>27.91709969326816</v>
      </c>
    </row>
    <row r="67" spans="15:17" x14ac:dyDescent="0.25">
      <c r="O67">
        <v>51</v>
      </c>
      <c r="P67">
        <f t="shared" si="0"/>
        <v>26.186846164955117</v>
      </c>
      <c r="Q67">
        <f t="shared" si="1"/>
        <v>28.173422456274832</v>
      </c>
    </row>
    <row r="68" spans="15:17" x14ac:dyDescent="0.25">
      <c r="O68">
        <v>52</v>
      </c>
      <c r="P68">
        <f t="shared" si="0"/>
        <v>27.223849300283984</v>
      </c>
      <c r="Q68">
        <f t="shared" si="1"/>
        <v>28.42705296430189</v>
      </c>
    </row>
    <row r="69" spans="15:17" x14ac:dyDescent="0.25">
      <c r="O69">
        <v>53</v>
      </c>
      <c r="P69">
        <f t="shared" si="0"/>
        <v>28.280988418823117</v>
      </c>
      <c r="Q69">
        <f t="shared" si="1"/>
        <v>28.678070468690105</v>
      </c>
    </row>
    <row r="70" spans="15:17" x14ac:dyDescent="0.25">
      <c r="O70">
        <v>54</v>
      </c>
      <c r="P70">
        <f t="shared" si="0"/>
        <v>29.358263520572521</v>
      </c>
      <c r="Q70">
        <f t="shared" si="1"/>
        <v>28.926550443594198</v>
      </c>
    </row>
    <row r="71" spans="15:17" x14ac:dyDescent="0.25">
      <c r="O71">
        <f>C42</f>
        <v>53.482517624163123</v>
      </c>
      <c r="P71">
        <f t="shared" si="0"/>
        <v>28.798278720703198</v>
      </c>
      <c r="Q71">
        <f t="shared" ref="Q71" si="2">$C$26*O71^$C$27</f>
        <v>28.798278720703209</v>
      </c>
    </row>
    <row r="72" spans="15:17" x14ac:dyDescent="0.25">
      <c r="O72">
        <v>55</v>
      </c>
      <c r="P72">
        <f>$C$23*O72^$C$24</f>
        <v>30.455674605532192</v>
      </c>
      <c r="Q72">
        <f>$C$26*O72^$C$27</f>
        <v>29.172564832310613</v>
      </c>
    </row>
    <row r="73" spans="15:17" x14ac:dyDescent="0.25">
      <c r="O73">
        <v>56</v>
      </c>
      <c r="P73">
        <f t="shared" ref="P73:P117" si="3">$C$23*O73^$C$24</f>
        <v>31.573221673702136</v>
      </c>
      <c r="Q73">
        <f t="shared" ref="Q73:Q117" si="4">$C$26*O73^$C$27</f>
        <v>29.416182273373405</v>
      </c>
    </row>
    <row r="74" spans="15:17" x14ac:dyDescent="0.25">
      <c r="O74">
        <v>57</v>
      </c>
      <c r="P74">
        <f t="shared" si="3"/>
        <v>32.710904725082344</v>
      </c>
      <c r="Q74">
        <f t="shared" si="4"/>
        <v>29.657468308409978</v>
      </c>
    </row>
    <row r="75" spans="15:17" x14ac:dyDescent="0.25">
      <c r="O75">
        <v>58</v>
      </c>
      <c r="P75">
        <f t="shared" si="3"/>
        <v>33.868723759672825</v>
      </c>
      <c r="Q75">
        <f t="shared" si="4"/>
        <v>29.896485573521236</v>
      </c>
    </row>
    <row r="76" spans="15:17" x14ac:dyDescent="0.25">
      <c r="O76">
        <v>59</v>
      </c>
      <c r="P76">
        <f t="shared" si="3"/>
        <v>35.046678777473574</v>
      </c>
      <c r="Q76">
        <f t="shared" si="4"/>
        <v>30.133293975752434</v>
      </c>
    </row>
    <row r="77" spans="15:17" x14ac:dyDescent="0.25">
      <c r="O77">
        <v>60</v>
      </c>
      <c r="P77">
        <f t="shared" si="3"/>
        <v>36.244769778484596</v>
      </c>
      <c r="Q77">
        <f t="shared" si="4"/>
        <v>30.367950856048278</v>
      </c>
    </row>
    <row r="78" spans="15:17" x14ac:dyDescent="0.25">
      <c r="O78">
        <v>61</v>
      </c>
      <c r="P78">
        <f t="shared" si="3"/>
        <v>37.462996762705878</v>
      </c>
      <c r="Q78">
        <f t="shared" si="4"/>
        <v>30.600511139934731</v>
      </c>
    </row>
    <row r="79" spans="15:17" x14ac:dyDescent="0.25">
      <c r="O79">
        <v>62</v>
      </c>
      <c r="P79">
        <f t="shared" si="3"/>
        <v>38.70135973013744</v>
      </c>
      <c r="Q79">
        <f t="shared" si="4"/>
        <v>30.831027477036983</v>
      </c>
    </row>
    <row r="80" spans="15:17" x14ac:dyDescent="0.25">
      <c r="O80">
        <v>63</v>
      </c>
      <c r="P80">
        <f t="shared" si="3"/>
        <v>39.959858680779263</v>
      </c>
      <c r="Q80">
        <f t="shared" si="4"/>
        <v>31.059550370427022</v>
      </c>
    </row>
    <row r="81" spans="15:17" x14ac:dyDescent="0.25">
      <c r="O81">
        <v>64</v>
      </c>
      <c r="P81">
        <f t="shared" si="3"/>
        <v>41.238493614631359</v>
      </c>
      <c r="Q81">
        <f t="shared" si="4"/>
        <v>31.286128296691054</v>
      </c>
    </row>
    <row r="82" spans="15:17" x14ac:dyDescent="0.25">
      <c r="O82">
        <v>65</v>
      </c>
      <c r="P82">
        <f t="shared" si="3"/>
        <v>42.537264531693722</v>
      </c>
      <c r="Q82">
        <f t="shared" si="4"/>
        <v>31.510807817516813</v>
      </c>
    </row>
    <row r="83" spans="15:17" x14ac:dyDescent="0.25">
      <c r="O83">
        <v>66</v>
      </c>
      <c r="P83">
        <f t="shared" si="3"/>
        <v>43.856171431966359</v>
      </c>
      <c r="Q83">
        <f t="shared" si="4"/>
        <v>31.733633683520374</v>
      </c>
    </row>
    <row r="84" spans="15:17" x14ac:dyDescent="0.25">
      <c r="O84">
        <v>67</v>
      </c>
      <c r="P84">
        <f t="shared" si="3"/>
        <v>45.195214315449263</v>
      </c>
      <c r="Q84">
        <f t="shared" si="4"/>
        <v>31.954648930961323</v>
      </c>
    </row>
    <row r="85" spans="15:17" x14ac:dyDescent="0.25">
      <c r="O85">
        <v>68</v>
      </c>
      <c r="P85">
        <f t="shared" si="3"/>
        <v>46.554393182142434</v>
      </c>
      <c r="Q85">
        <f t="shared" si="4"/>
        <v>32.173894971931759</v>
      </c>
    </row>
    <row r="86" spans="15:17" x14ac:dyDescent="0.25">
      <c r="O86">
        <v>69</v>
      </c>
      <c r="P86">
        <f t="shared" si="3"/>
        <v>47.933708032045871</v>
      </c>
      <c r="Q86">
        <f t="shared" si="4"/>
        <v>32.3914116785487</v>
      </c>
    </row>
    <row r="87" spans="15:17" x14ac:dyDescent="0.25">
      <c r="O87">
        <v>70</v>
      </c>
      <c r="P87">
        <f t="shared" si="3"/>
        <v>49.333158865159582</v>
      </c>
      <c r="Q87">
        <f t="shared" si="4"/>
        <v>32.607237461629637</v>
      </c>
    </row>
    <row r="88" spans="15:17" x14ac:dyDescent="0.25">
      <c r="O88">
        <v>71</v>
      </c>
      <c r="P88">
        <f t="shared" si="3"/>
        <v>50.752745681483567</v>
      </c>
      <c r="Q88">
        <f t="shared" si="4"/>
        <v>32.821409344285726</v>
      </c>
    </row>
    <row r="89" spans="15:17" x14ac:dyDescent="0.25">
      <c r="O89">
        <v>72</v>
      </c>
      <c r="P89">
        <f t="shared" si="3"/>
        <v>52.192468481017812</v>
      </c>
      <c r="Q89">
        <f t="shared" si="4"/>
        <v>33.033963030828112</v>
      </c>
    </row>
    <row r="90" spans="15:17" x14ac:dyDescent="0.25">
      <c r="O90">
        <v>73</v>
      </c>
      <c r="P90">
        <f t="shared" si="3"/>
        <v>53.652327263762331</v>
      </c>
      <c r="Q90">
        <f t="shared" si="4"/>
        <v>33.244932971346266</v>
      </c>
    </row>
    <row r="91" spans="15:17" x14ac:dyDescent="0.25">
      <c r="O91">
        <v>74</v>
      </c>
      <c r="P91">
        <f t="shared" si="3"/>
        <v>55.132322029717123</v>
      </c>
      <c r="Q91">
        <f t="shared" si="4"/>
        <v>33.454352422285709</v>
      </c>
    </row>
    <row r="92" spans="15:17" x14ac:dyDescent="0.25">
      <c r="O92">
        <v>75</v>
      </c>
      <c r="P92">
        <f t="shared" si="3"/>
        <v>56.632452778882175</v>
      </c>
      <c r="Q92">
        <f t="shared" si="4"/>
        <v>33.662253503323448</v>
      </c>
    </row>
    <row r="93" spans="15:17" x14ac:dyDescent="0.25">
      <c r="O93">
        <v>76</v>
      </c>
      <c r="P93">
        <f t="shared" si="3"/>
        <v>58.152719511257501</v>
      </c>
      <c r="Q93">
        <f t="shared" si="4"/>
        <v>33.868667250813779</v>
      </c>
    </row>
    <row r="94" spans="15:17" x14ac:dyDescent="0.25">
      <c r="O94">
        <v>77</v>
      </c>
      <c r="P94">
        <f t="shared" si="3"/>
        <v>59.693122226843094</v>
      </c>
      <c r="Q94">
        <f t="shared" si="4"/>
        <v>34.073623668053017</v>
      </c>
    </row>
    <row r="95" spans="15:17" x14ac:dyDescent="0.25">
      <c r="O95">
        <v>78</v>
      </c>
      <c r="P95">
        <f t="shared" si="3"/>
        <v>61.253660925638961</v>
      </c>
      <c r="Q95">
        <f t="shared" si="4"/>
        <v>34.277151772591942</v>
      </c>
    </row>
    <row r="96" spans="15:17" x14ac:dyDescent="0.25">
      <c r="O96">
        <v>79</v>
      </c>
      <c r="P96">
        <f t="shared" si="3"/>
        <v>62.834335607645095</v>
      </c>
      <c r="Q96">
        <f t="shared" si="4"/>
        <v>34.479279640804222</v>
      </c>
    </row>
    <row r="97" spans="15:17" x14ac:dyDescent="0.25">
      <c r="O97">
        <v>80</v>
      </c>
      <c r="P97">
        <f t="shared" si="3"/>
        <v>64.435146272861502</v>
      </c>
      <c r="Q97">
        <f t="shared" si="4"/>
        <v>34.680034449902998</v>
      </c>
    </row>
    <row r="98" spans="15:17" x14ac:dyDescent="0.25">
      <c r="O98">
        <v>81</v>
      </c>
      <c r="P98">
        <f t="shared" si="3"/>
        <v>66.056092921288169</v>
      </c>
      <c r="Q98">
        <f t="shared" si="4"/>
        <v>34.879442517581595</v>
      </c>
    </row>
    <row r="99" spans="15:17" x14ac:dyDescent="0.25">
      <c r="O99">
        <v>82</v>
      </c>
      <c r="P99">
        <f t="shared" si="3"/>
        <v>67.697175552925117</v>
      </c>
      <c r="Q99">
        <f t="shared" si="4"/>
        <v>35.077529339440034</v>
      </c>
    </row>
    <row r="100" spans="15:17" x14ac:dyDescent="0.25">
      <c r="O100">
        <v>83</v>
      </c>
      <c r="P100">
        <f t="shared" si="3"/>
        <v>69.358394167772317</v>
      </c>
      <c r="Q100">
        <f t="shared" si="4"/>
        <v>35.274319624347029</v>
      </c>
    </row>
    <row r="101" spans="15:17" x14ac:dyDescent="0.25">
      <c r="O101">
        <v>84</v>
      </c>
      <c r="P101">
        <f t="shared" si="3"/>
        <v>71.039748765829799</v>
      </c>
      <c r="Q101">
        <f t="shared" si="4"/>
        <v>35.469837327874075</v>
      </c>
    </row>
    <row r="102" spans="15:17" x14ac:dyDescent="0.25">
      <c r="O102">
        <v>85</v>
      </c>
      <c r="P102">
        <f t="shared" si="3"/>
        <v>72.741239347097547</v>
      </c>
      <c r="Q102">
        <f t="shared" si="4"/>
        <v>35.664105683929087</v>
      </c>
    </row>
    <row r="103" spans="15:17" x14ac:dyDescent="0.25">
      <c r="O103">
        <v>86</v>
      </c>
      <c r="P103">
        <f t="shared" si="3"/>
        <v>74.462865911575562</v>
      </c>
      <c r="Q103">
        <f t="shared" si="4"/>
        <v>35.857147234705756</v>
      </c>
    </row>
    <row r="104" spans="15:17" x14ac:dyDescent="0.25">
      <c r="O104">
        <v>87</v>
      </c>
      <c r="P104">
        <f t="shared" si="3"/>
        <v>76.204628459263859</v>
      </c>
      <c r="Q104">
        <f t="shared" si="4"/>
        <v>36.048983859057557</v>
      </c>
    </row>
    <row r="105" spans="15:17" x14ac:dyDescent="0.25">
      <c r="O105">
        <v>88</v>
      </c>
      <c r="P105">
        <f t="shared" si="3"/>
        <v>77.966526990162407</v>
      </c>
      <c r="Q105">
        <f t="shared" si="4"/>
        <v>36.239636799395775</v>
      </c>
    </row>
    <row r="106" spans="15:17" x14ac:dyDescent="0.25">
      <c r="O106">
        <v>89</v>
      </c>
      <c r="P106">
        <f t="shared" si="3"/>
        <v>79.748561504271237</v>
      </c>
      <c r="Q106">
        <f t="shared" si="4"/>
        <v>36.429126687204494</v>
      </c>
    </row>
    <row r="107" spans="15:17" x14ac:dyDescent="0.25">
      <c r="O107">
        <v>90</v>
      </c>
      <c r="P107">
        <f t="shared" si="3"/>
        <v>81.550732001590333</v>
      </c>
      <c r="Q107">
        <f t="shared" si="4"/>
        <v>36.61747356725845</v>
      </c>
    </row>
    <row r="108" spans="15:17" x14ac:dyDescent="0.25">
      <c r="O108">
        <v>91</v>
      </c>
      <c r="P108">
        <f t="shared" si="3"/>
        <v>83.373038482119696</v>
      </c>
      <c r="Q108">
        <f t="shared" si="4"/>
        <v>36.804696920622781</v>
      </c>
    </row>
    <row r="109" spans="15:17" x14ac:dyDescent="0.25">
      <c r="O109">
        <v>92</v>
      </c>
      <c r="P109">
        <f t="shared" si="3"/>
        <v>85.215480945859326</v>
      </c>
      <c r="Q109">
        <f t="shared" si="4"/>
        <v>36.990815686509478</v>
      </c>
    </row>
    <row r="110" spans="15:17" x14ac:dyDescent="0.25">
      <c r="O110">
        <v>93</v>
      </c>
      <c r="P110">
        <f t="shared" si="3"/>
        <v>87.078059392809237</v>
      </c>
      <c r="Q110">
        <f t="shared" si="4"/>
        <v>37.175848283058286</v>
      </c>
    </row>
    <row r="111" spans="15:17" x14ac:dyDescent="0.25">
      <c r="O111">
        <v>94</v>
      </c>
      <c r="P111">
        <f t="shared" si="3"/>
        <v>88.960773822969401</v>
      </c>
      <c r="Q111">
        <f t="shared" si="4"/>
        <v>37.359812627106564</v>
      </c>
    </row>
    <row r="112" spans="15:17" x14ac:dyDescent="0.25">
      <c r="O112">
        <v>95</v>
      </c>
      <c r="P112">
        <f t="shared" si="3"/>
        <v>90.863624236339845</v>
      </c>
      <c r="Q112">
        <f t="shared" si="4"/>
        <v>37.542726153007251</v>
      </c>
    </row>
    <row r="113" spans="15:17" x14ac:dyDescent="0.25">
      <c r="O113">
        <v>96</v>
      </c>
      <c r="P113">
        <f t="shared" si="3"/>
        <v>92.786610632920556</v>
      </c>
      <c r="Q113">
        <f t="shared" si="4"/>
        <v>37.724605830550225</v>
      </c>
    </row>
    <row r="114" spans="15:17" x14ac:dyDescent="0.25">
      <c r="O114">
        <v>97</v>
      </c>
      <c r="P114">
        <f t="shared" si="3"/>
        <v>94.729733012711534</v>
      </c>
      <c r="Q114">
        <f t="shared" si="4"/>
        <v>37.905468182038753</v>
      </c>
    </row>
    <row r="115" spans="15:17" x14ac:dyDescent="0.25">
      <c r="O115">
        <v>98</v>
      </c>
      <c r="P115">
        <f t="shared" si="3"/>
        <v>96.692991375712793</v>
      </c>
      <c r="Q115">
        <f t="shared" si="4"/>
        <v>38.085329298569199</v>
      </c>
    </row>
    <row r="116" spans="15:17" x14ac:dyDescent="0.25">
      <c r="O116">
        <v>99</v>
      </c>
      <c r="P116">
        <f t="shared" si="3"/>
        <v>98.676385721924305</v>
      </c>
      <c r="Q116">
        <f t="shared" si="4"/>
        <v>38.264204855558674</v>
      </c>
    </row>
    <row r="117" spans="15:17" x14ac:dyDescent="0.25">
      <c r="O117">
        <v>100</v>
      </c>
      <c r="P117">
        <f t="shared" si="3"/>
        <v>100.6799160513461</v>
      </c>
      <c r="Q117">
        <f t="shared" si="4"/>
        <v>38.442110127562898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50" r:id="rId3">
          <objectPr defaultSize="0" autoPict="0" r:id="rId4">
            <anchor moveWithCells="1">
              <from>
                <xdr:col>1</xdr:col>
                <xdr:colOff>0</xdr:colOff>
                <xdr:row>2</xdr:row>
                <xdr:rowOff>190500</xdr:rowOff>
              </from>
              <to>
                <xdr:col>6</xdr:col>
                <xdr:colOff>504825</xdr:colOff>
                <xdr:row>8</xdr:row>
                <xdr:rowOff>161925</xdr:rowOff>
              </to>
            </anchor>
          </objectPr>
        </oleObject>
      </mc:Choice>
      <mc:Fallback>
        <oleObject progId="Equation.DSMT4" shapeId="2050" r:id="rId3"/>
      </mc:Fallback>
    </mc:AlternateContent>
    <mc:AlternateContent xmlns:mc="http://schemas.openxmlformats.org/markup-compatibility/2006">
      <mc:Choice Requires="x14">
        <oleObject progId="Equation.DSMT4" shapeId="2052" r:id="rId5">
          <objectPr defaultSize="0" autoPict="0" r:id="rId6">
            <anchor moveWithCells="1">
              <from>
                <xdr:col>1</xdr:col>
                <xdr:colOff>19050</xdr:colOff>
                <xdr:row>12</xdr:row>
                <xdr:rowOff>142875</xdr:rowOff>
              </from>
              <to>
                <xdr:col>6</xdr:col>
                <xdr:colOff>495300</xdr:colOff>
                <xdr:row>18</xdr:row>
                <xdr:rowOff>47625</xdr:rowOff>
              </to>
            </anchor>
          </objectPr>
        </oleObject>
      </mc:Choice>
      <mc:Fallback>
        <oleObject progId="Equation.DSMT4" shapeId="2052" r:id="rId5"/>
      </mc:Fallback>
    </mc:AlternateContent>
    <mc:AlternateContent xmlns:mc="http://schemas.openxmlformats.org/markup-compatibility/2006">
      <mc:Choice Requires="x14">
        <oleObject progId="Equation.DSMT4" shapeId="2054" r:id="rId7">
          <objectPr defaultSize="0" autoPict="0" r:id="rId8">
            <anchor moveWithCells="1">
              <from>
                <xdr:col>8</xdr:col>
                <xdr:colOff>0</xdr:colOff>
                <xdr:row>5</xdr:row>
                <xdr:rowOff>0</xdr:rowOff>
              </from>
              <to>
                <xdr:col>9</xdr:col>
                <xdr:colOff>361950</xdr:colOff>
                <xdr:row>7</xdr:row>
                <xdr:rowOff>76200</xdr:rowOff>
              </to>
            </anchor>
          </objectPr>
        </oleObject>
      </mc:Choice>
      <mc:Fallback>
        <oleObject progId="Equation.DSMT4" shapeId="2054" r:id="rId7"/>
      </mc:Fallback>
    </mc:AlternateContent>
    <mc:AlternateContent xmlns:mc="http://schemas.openxmlformats.org/markup-compatibility/2006">
      <mc:Choice Requires="x14">
        <oleObject progId="Equation.DSMT4" shapeId="2055" r:id="rId9">
          <objectPr defaultSize="0" autoPict="0" r:id="rId10">
            <anchor moveWithCells="1">
              <from>
                <xdr:col>8</xdr:col>
                <xdr:colOff>0</xdr:colOff>
                <xdr:row>13</xdr:row>
                <xdr:rowOff>190500</xdr:rowOff>
              </from>
              <to>
                <xdr:col>9</xdr:col>
                <xdr:colOff>381000</xdr:colOff>
                <xdr:row>16</xdr:row>
                <xdr:rowOff>85725</xdr:rowOff>
              </to>
            </anchor>
          </objectPr>
        </oleObject>
      </mc:Choice>
      <mc:Fallback>
        <oleObject progId="Equation.DSMT4" shapeId="2055" r:id="rId9"/>
      </mc:Fallback>
    </mc:AlternateContent>
    <mc:AlternateContent xmlns:mc="http://schemas.openxmlformats.org/markup-compatibility/2006">
      <mc:Choice Requires="x14">
        <oleObject progId="Equation.DSMT4" shapeId="2059" r:id="rId11">
          <objectPr defaultSize="0" autoPict="0" r:id="rId12">
            <anchor moveWithCells="1">
              <from>
                <xdr:col>1</xdr:col>
                <xdr:colOff>0</xdr:colOff>
                <xdr:row>29</xdr:row>
                <xdr:rowOff>190500</xdr:rowOff>
              </from>
              <to>
                <xdr:col>10</xdr:col>
                <xdr:colOff>190500</xdr:colOff>
                <xdr:row>36</xdr:row>
                <xdr:rowOff>180975</xdr:rowOff>
              </to>
            </anchor>
          </objectPr>
        </oleObject>
      </mc:Choice>
      <mc:Fallback>
        <oleObject progId="Equation.DSMT4" shapeId="2059" r:id="rId11"/>
      </mc:Fallback>
    </mc:AlternateContent>
    <mc:AlternateContent xmlns:mc="http://schemas.openxmlformats.org/markup-compatibility/2006">
      <mc:Choice Requires="x14">
        <oleObject progId="Equation.DSMT4" shapeId="2061" r:id="rId13">
          <objectPr defaultSize="0" autoPict="0" r:id="rId14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4</xdr:col>
                <xdr:colOff>47625</xdr:colOff>
                <xdr:row>45</xdr:row>
                <xdr:rowOff>133350</xdr:rowOff>
              </to>
            </anchor>
          </objectPr>
        </oleObject>
      </mc:Choice>
      <mc:Fallback>
        <oleObject progId="Equation.DSMT4" shapeId="2061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MRW1992</vt:lpstr>
      <vt:lpstr>Sheet2</vt:lpstr>
      <vt:lpstr>kdot &amp; hdot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ntheocarakis</dc:creator>
  <cp:lastModifiedBy>ntheocarakis</cp:lastModifiedBy>
  <dcterms:created xsi:type="dcterms:W3CDTF">2022-04-19T14:03:03Z</dcterms:created>
  <dcterms:modified xsi:type="dcterms:W3CDTF">2022-04-29T22:39:25Z</dcterms:modified>
</cp:coreProperties>
</file>