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7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theocarakis\Documents\Academic\2020\Growth\"/>
    </mc:Choice>
  </mc:AlternateContent>
  <xr:revisionPtr revIDLastSave="0" documentId="8_{54D7A520-27A7-43B3-9356-8A58F80B0B7E}" xr6:coauthVersionLast="47" xr6:coauthVersionMax="47" xr10:uidLastSave="{00000000-0000-0000-0000-000000000000}"/>
  <bookViews>
    <workbookView xWindow="-120" yWindow="-120" windowWidth="29040" windowHeight="15840" xr2:uid="{D5F9D429-D656-41E1-8545-B80756629EEB}"/>
  </bookViews>
  <sheets>
    <sheet name="Υπόδειγμα Solow" sheetId="1" r:id="rId1"/>
    <sheet name="Διάγραμμα ρ.μ. κεφαλαίου" sheetId="4" r:id="rId2"/>
    <sheet name="Chart2" sheetId="5" r:id="rId3"/>
    <sheet name="Ρ.μ. κεφαλαίου" sheetId="2" r:id="rId4"/>
    <sheet name="Sheet3" sheetId="3" r:id="rId5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9" i="2" l="1"/>
  <c r="L49" i="2"/>
  <c r="K49" i="2"/>
  <c r="I49" i="2"/>
  <c r="J49" i="2" s="1"/>
  <c r="M49" i="2" s="1"/>
  <c r="L42" i="2"/>
  <c r="K42" i="2"/>
  <c r="J42" i="2"/>
  <c r="M42" i="2" s="1"/>
  <c r="I42" i="2"/>
  <c r="O42" i="2" s="1"/>
  <c r="H49" i="2"/>
  <c r="H42" i="2"/>
  <c r="D51" i="2"/>
  <c r="D42" i="2"/>
  <c r="E40" i="2"/>
  <c r="E38" i="2"/>
  <c r="O49" i="2" l="1"/>
  <c r="N42" i="2"/>
  <c r="N31" i="3"/>
  <c r="I33" i="3" l="1"/>
  <c r="I29" i="3"/>
  <c r="K22" i="3"/>
  <c r="L19" i="3"/>
  <c r="K19" i="3"/>
  <c r="K18" i="3"/>
  <c r="K17" i="3"/>
  <c r="K16" i="3"/>
  <c r="K15" i="3"/>
  <c r="K14" i="3"/>
  <c r="K13" i="3"/>
  <c r="K12" i="3"/>
  <c r="K11" i="3"/>
  <c r="K10" i="3"/>
  <c r="K9" i="3"/>
  <c r="J18" i="3"/>
  <c r="J17" i="3"/>
  <c r="J16" i="3"/>
  <c r="J15" i="3"/>
  <c r="J14" i="3"/>
  <c r="J13" i="3"/>
  <c r="J12" i="3"/>
  <c r="J11" i="3"/>
  <c r="J10" i="3"/>
  <c r="J9" i="3"/>
  <c r="L60" i="2"/>
  <c r="L59" i="2"/>
  <c r="L58" i="2"/>
  <c r="L57" i="2"/>
  <c r="L56" i="2"/>
  <c r="L55" i="2"/>
  <c r="L54" i="2"/>
  <c r="L53" i="2"/>
  <c r="L52" i="2"/>
  <c r="L51" i="2"/>
  <c r="I60" i="2"/>
  <c r="J60" i="2" s="1"/>
  <c r="M60" i="2" s="1"/>
  <c r="K60" i="2"/>
  <c r="I59" i="2"/>
  <c r="K59" i="2"/>
  <c r="I58" i="2"/>
  <c r="J58" i="2" s="1"/>
  <c r="M58" i="2" s="1"/>
  <c r="K58" i="2"/>
  <c r="I57" i="2"/>
  <c r="J57" i="2"/>
  <c r="M57" i="2"/>
  <c r="K57" i="2"/>
  <c r="I56" i="2"/>
  <c r="K56" i="2"/>
  <c r="I55" i="2"/>
  <c r="J55" i="2"/>
  <c r="M55" i="2"/>
  <c r="K55" i="2"/>
  <c r="I54" i="2"/>
  <c r="I53" i="2"/>
  <c r="I52" i="2"/>
  <c r="I51" i="2"/>
  <c r="J51" i="2"/>
  <c r="M51" i="2" s="1"/>
  <c r="I50" i="2"/>
  <c r="I48" i="2"/>
  <c r="I47" i="2"/>
  <c r="I46" i="2"/>
  <c r="I45" i="2"/>
  <c r="I44" i="2"/>
  <c r="I43" i="2"/>
  <c r="I41" i="2"/>
  <c r="I40" i="2"/>
  <c r="I39" i="2"/>
  <c r="I38" i="2"/>
  <c r="J38" i="2" s="1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D25" i="2"/>
  <c r="K48" i="2" s="1"/>
  <c r="I24" i="2"/>
  <c r="E24" i="2"/>
  <c r="I23" i="2"/>
  <c r="E23" i="2"/>
  <c r="I22" i="2"/>
  <c r="E22" i="2"/>
  <c r="I21" i="2"/>
  <c r="J21" i="2" s="1"/>
  <c r="E21" i="2"/>
  <c r="E20" i="2"/>
  <c r="I44" i="1"/>
  <c r="J44" i="1" s="1"/>
  <c r="I31" i="1"/>
  <c r="J31" i="1" s="1"/>
  <c r="I30" i="1"/>
  <c r="J30" i="1" s="1"/>
  <c r="I29" i="1"/>
  <c r="J29" i="1" s="1"/>
  <c r="I28" i="1"/>
  <c r="J28" i="1" s="1"/>
  <c r="I27" i="1"/>
  <c r="J27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67" i="1" s="1"/>
  <c r="I33" i="1"/>
  <c r="J33" i="1" s="1"/>
  <c r="I32" i="1"/>
  <c r="J32" i="1" s="1"/>
  <c r="I26" i="1"/>
  <c r="J26" i="1" s="1"/>
  <c r="I25" i="1"/>
  <c r="J25" i="1" s="1"/>
  <c r="I24" i="1"/>
  <c r="J24" i="1" s="1"/>
  <c r="I23" i="1"/>
  <c r="J23" i="1" s="1"/>
  <c r="I22" i="1"/>
  <c r="J22" i="1" s="1"/>
  <c r="I48" i="1"/>
  <c r="J48" i="1" s="1"/>
  <c r="I47" i="1"/>
  <c r="J47" i="1" s="1"/>
  <c r="I46" i="1"/>
  <c r="J46" i="1" s="1"/>
  <c r="I45" i="1"/>
  <c r="J45" i="1" s="1"/>
  <c r="I43" i="1"/>
  <c r="J43" i="1" s="1"/>
  <c r="I42" i="1"/>
  <c r="J42" i="1" s="1"/>
  <c r="I41" i="1"/>
  <c r="J41" i="1" s="1"/>
  <c r="I40" i="1"/>
  <c r="J40" i="1" s="1"/>
  <c r="I21" i="1"/>
  <c r="J21" i="1" s="1"/>
  <c r="E24" i="1"/>
  <c r="E23" i="1"/>
  <c r="E22" i="1"/>
  <c r="E21" i="1"/>
  <c r="E20" i="1"/>
  <c r="D25" i="1"/>
  <c r="K34" i="1" s="1"/>
  <c r="J23" i="2" l="1"/>
  <c r="O23" i="2"/>
  <c r="N23" i="2"/>
  <c r="J27" i="2"/>
  <c r="M27" i="2" s="1"/>
  <c r="O27" i="2"/>
  <c r="N27" i="2"/>
  <c r="J33" i="2"/>
  <c r="M33" i="2" s="1"/>
  <c r="N33" i="2"/>
  <c r="O33" i="2"/>
  <c r="J45" i="2"/>
  <c r="M45" i="2" s="1"/>
  <c r="O45" i="2"/>
  <c r="N45" i="2"/>
  <c r="O51" i="2"/>
  <c r="N51" i="2"/>
  <c r="J28" i="2"/>
  <c r="M28" i="2" s="1"/>
  <c r="O28" i="2"/>
  <c r="N28" i="2"/>
  <c r="J34" i="2"/>
  <c r="M34" i="2" s="1"/>
  <c r="O34" i="2"/>
  <c r="N34" i="2"/>
  <c r="J39" i="2"/>
  <c r="M39" i="2" s="1"/>
  <c r="O39" i="2"/>
  <c r="N39" i="2"/>
  <c r="J46" i="2"/>
  <c r="M46" i="2" s="1"/>
  <c r="O46" i="2"/>
  <c r="N46" i="2"/>
  <c r="J52" i="2"/>
  <c r="M52" i="2" s="1"/>
  <c r="O52" i="2"/>
  <c r="N52" i="2"/>
  <c r="O55" i="2"/>
  <c r="N55" i="2"/>
  <c r="N57" i="2"/>
  <c r="O57" i="2"/>
  <c r="J59" i="2"/>
  <c r="M59" i="2" s="1"/>
  <c r="O59" i="2"/>
  <c r="N59" i="2"/>
  <c r="J24" i="2"/>
  <c r="M24" i="2" s="1"/>
  <c r="O24" i="2"/>
  <c r="N24" i="2"/>
  <c r="J29" i="2"/>
  <c r="M29" i="2" s="1"/>
  <c r="O29" i="2"/>
  <c r="N29" i="2"/>
  <c r="J35" i="2"/>
  <c r="M35" i="2" s="1"/>
  <c r="O35" i="2"/>
  <c r="N35" i="2"/>
  <c r="J40" i="2"/>
  <c r="O40" i="2"/>
  <c r="N40" i="2"/>
  <c r="J47" i="2"/>
  <c r="M47" i="2" s="1"/>
  <c r="O47" i="2"/>
  <c r="N47" i="2"/>
  <c r="J53" i="2"/>
  <c r="M53" i="2" s="1"/>
  <c r="O53" i="2"/>
  <c r="N53" i="2"/>
  <c r="J30" i="2"/>
  <c r="M30" i="2" s="1"/>
  <c r="O30" i="2"/>
  <c r="N30" i="2"/>
  <c r="J36" i="2"/>
  <c r="O36" i="2"/>
  <c r="N36" i="2"/>
  <c r="J41" i="2"/>
  <c r="M41" i="2" s="1"/>
  <c r="O41" i="2"/>
  <c r="N41" i="2"/>
  <c r="J48" i="2"/>
  <c r="M48" i="2" s="1"/>
  <c r="O48" i="2"/>
  <c r="N48" i="2"/>
  <c r="J54" i="2"/>
  <c r="M54" i="2" s="1"/>
  <c r="N54" i="2"/>
  <c r="O54" i="2"/>
  <c r="J56" i="2"/>
  <c r="M56" i="2" s="1"/>
  <c r="O56" i="2"/>
  <c r="N56" i="2"/>
  <c r="J22" i="2"/>
  <c r="M22" i="2" s="1"/>
  <c r="N22" i="2"/>
  <c r="O22" i="2"/>
  <c r="J25" i="2"/>
  <c r="M25" i="2" s="1"/>
  <c r="O25" i="2"/>
  <c r="N25" i="2"/>
  <c r="J31" i="2"/>
  <c r="M31" i="2" s="1"/>
  <c r="N31" i="2"/>
  <c r="O31" i="2"/>
  <c r="J37" i="2"/>
  <c r="M37" i="2" s="1"/>
  <c r="O37" i="2"/>
  <c r="N37" i="2"/>
  <c r="J43" i="2"/>
  <c r="M43" i="2" s="1"/>
  <c r="O43" i="2"/>
  <c r="N43" i="2"/>
  <c r="J50" i="2"/>
  <c r="N50" i="2"/>
  <c r="O50" i="2"/>
  <c r="J26" i="2"/>
  <c r="M26" i="2" s="1"/>
  <c r="O26" i="2"/>
  <c r="N26" i="2"/>
  <c r="J32" i="2"/>
  <c r="M32" i="2" s="1"/>
  <c r="O32" i="2"/>
  <c r="N32" i="2"/>
  <c r="O38" i="2"/>
  <c r="N38" i="2"/>
  <c r="J44" i="2"/>
  <c r="M44" i="2" s="1"/>
  <c r="O44" i="2"/>
  <c r="N44" i="2"/>
  <c r="O58" i="2"/>
  <c r="N58" i="2"/>
  <c r="O60" i="2"/>
  <c r="N60" i="2"/>
  <c r="M23" i="2"/>
  <c r="M40" i="2"/>
  <c r="L36" i="2"/>
  <c r="K53" i="2"/>
  <c r="E25" i="2"/>
  <c r="K30" i="2"/>
  <c r="K36" i="2"/>
  <c r="K43" i="2"/>
  <c r="K50" i="2"/>
  <c r="L25" i="2"/>
  <c r="L31" i="2"/>
  <c r="L37" i="2"/>
  <c r="L44" i="2"/>
  <c r="L43" i="2"/>
  <c r="L26" i="2"/>
  <c r="L32" i="2"/>
  <c r="L38" i="2"/>
  <c r="L45" i="2"/>
  <c r="K52" i="2"/>
  <c r="L50" i="2"/>
  <c r="K23" i="2"/>
  <c r="K28" i="2"/>
  <c r="K34" i="2"/>
  <c r="K40" i="2"/>
  <c r="K47" i="2"/>
  <c r="L21" i="2"/>
  <c r="L27" i="2"/>
  <c r="L33" i="2"/>
  <c r="L39" i="2"/>
  <c r="L46" i="2"/>
  <c r="M36" i="2"/>
  <c r="M50" i="2"/>
  <c r="L24" i="2"/>
  <c r="L22" i="2"/>
  <c r="L28" i="2"/>
  <c r="L34" i="2"/>
  <c r="L40" i="2"/>
  <c r="L47" i="2"/>
  <c r="K51" i="2"/>
  <c r="K54" i="2"/>
  <c r="L30" i="2"/>
  <c r="K22" i="2"/>
  <c r="K26" i="2"/>
  <c r="K32" i="2"/>
  <c r="K38" i="2"/>
  <c r="K45" i="2"/>
  <c r="L23" i="2"/>
  <c r="L29" i="2"/>
  <c r="L35" i="2"/>
  <c r="L41" i="2"/>
  <c r="L48" i="2"/>
  <c r="M38" i="2"/>
  <c r="K25" i="2"/>
  <c r="K27" i="2"/>
  <c r="K29" i="2"/>
  <c r="K21" i="2"/>
  <c r="K24" i="2"/>
  <c r="D30" i="2"/>
  <c r="K31" i="2"/>
  <c r="K33" i="2"/>
  <c r="K35" i="2"/>
  <c r="K37" i="2"/>
  <c r="K39" i="2"/>
  <c r="K41" i="2"/>
  <c r="K44" i="2"/>
  <c r="K46" i="2"/>
  <c r="I58" i="1"/>
  <c r="K44" i="1"/>
  <c r="I77" i="1" s="1"/>
  <c r="K27" i="1"/>
  <c r="I60" i="1" s="1"/>
  <c r="K30" i="1"/>
  <c r="I63" i="1" s="1"/>
  <c r="K28" i="1"/>
  <c r="I61" i="1" s="1"/>
  <c r="K31" i="1"/>
  <c r="I64" i="1" s="1"/>
  <c r="K29" i="1"/>
  <c r="I62" i="1" s="1"/>
  <c r="D30" i="1"/>
  <c r="K41" i="1"/>
  <c r="I74" i="1" s="1"/>
  <c r="K48" i="1"/>
  <c r="I81" i="1" s="1"/>
  <c r="K38" i="1"/>
  <c r="I71" i="1" s="1"/>
  <c r="K21" i="1"/>
  <c r="I54" i="1" s="1"/>
  <c r="K45" i="1"/>
  <c r="I78" i="1" s="1"/>
  <c r="K22" i="1"/>
  <c r="I55" i="1" s="1"/>
  <c r="K25" i="1"/>
  <c r="K33" i="1"/>
  <c r="I66" i="1" s="1"/>
  <c r="K39" i="1"/>
  <c r="I72" i="1" s="1"/>
  <c r="K32" i="1"/>
  <c r="I65" i="1" s="1"/>
  <c r="K36" i="1"/>
  <c r="I69" i="1" s="1"/>
  <c r="K46" i="1"/>
  <c r="I79" i="1" s="1"/>
  <c r="K37" i="1"/>
  <c r="I70" i="1" s="1"/>
  <c r="E25" i="1"/>
  <c r="K42" i="1"/>
  <c r="I75" i="1" s="1"/>
  <c r="K24" i="1"/>
  <c r="I57" i="1" s="1"/>
  <c r="K35" i="1"/>
  <c r="I68" i="1" s="1"/>
  <c r="K43" i="1"/>
  <c r="I76" i="1" s="1"/>
  <c r="K40" i="1"/>
  <c r="I73" i="1" s="1"/>
  <c r="K47" i="1"/>
  <c r="I80" i="1" s="1"/>
  <c r="K23" i="1"/>
  <c r="I56" i="1" s="1"/>
  <c r="K26" i="1"/>
  <c r="I59" i="1" s="1"/>
</calcChain>
</file>

<file path=xl/sharedStrings.xml><?xml version="1.0" encoding="utf-8"?>
<sst xmlns="http://schemas.openxmlformats.org/spreadsheetml/2006/main" count="50" uniqueCount="32">
  <si>
    <t>s</t>
  </si>
  <si>
    <t>α</t>
  </si>
  <si>
    <t>n</t>
  </si>
  <si>
    <t>g</t>
  </si>
  <si>
    <t>δ</t>
  </si>
  <si>
    <t>n+g+δ</t>
  </si>
  <si>
    <t>k</t>
  </si>
  <si>
    <t>(n+g+δ)k</t>
  </si>
  <si>
    <r>
      <t>f(</t>
    </r>
    <r>
      <rPr>
        <i/>
        <sz val="16"/>
        <color theme="1"/>
        <rFont val="Times New Roman"/>
        <family val="1"/>
        <charset val="161"/>
      </rPr>
      <t>k</t>
    </r>
    <r>
      <rPr>
        <sz val="16"/>
        <color theme="1"/>
        <rFont val="Times New Roman"/>
        <family val="1"/>
        <charset val="161"/>
      </rPr>
      <t>)</t>
    </r>
  </si>
  <si>
    <r>
      <rPr>
        <i/>
        <sz val="16"/>
        <color theme="1"/>
        <rFont val="Times New Roman"/>
        <family val="1"/>
        <charset val="161"/>
      </rPr>
      <t>s</t>
    </r>
    <r>
      <rPr>
        <sz val="16"/>
        <color theme="1"/>
        <rFont val="Times New Roman"/>
        <family val="1"/>
        <charset val="161"/>
      </rPr>
      <t>f(</t>
    </r>
    <r>
      <rPr>
        <i/>
        <sz val="16"/>
        <color theme="1"/>
        <rFont val="Times New Roman"/>
        <family val="1"/>
        <charset val="161"/>
      </rPr>
      <t>k</t>
    </r>
    <r>
      <rPr>
        <sz val="16"/>
        <color theme="1"/>
        <rFont val="Times New Roman"/>
        <family val="1"/>
        <charset val="161"/>
      </rPr>
      <t>)</t>
    </r>
  </si>
  <si>
    <t>k*</t>
  </si>
  <si>
    <r>
      <t>k</t>
    </r>
    <r>
      <rPr>
        <sz val="12"/>
        <color theme="1"/>
        <rFont val="Times New Roman"/>
        <family val="1"/>
        <charset val="161"/>
      </rPr>
      <t>dot</t>
    </r>
  </si>
  <si>
    <t>Διάγραμμα φάσης</t>
  </si>
  <si>
    <t>Υπόδειγμα Solow</t>
  </si>
  <si>
    <r>
      <rPr>
        <i/>
        <sz val="16"/>
        <color theme="1"/>
        <rFont val="Times New Roman"/>
        <family val="1"/>
        <charset val="161"/>
      </rPr>
      <t>s</t>
    </r>
    <r>
      <rPr>
        <sz val="16"/>
        <color theme="1"/>
        <rFont val="Times New Roman"/>
        <family val="1"/>
        <charset val="161"/>
      </rPr>
      <t>f(</t>
    </r>
    <r>
      <rPr>
        <i/>
        <sz val="16"/>
        <color theme="1"/>
        <rFont val="Times New Roman"/>
        <family val="1"/>
        <charset val="161"/>
      </rPr>
      <t>k</t>
    </r>
    <r>
      <rPr>
        <sz val="16"/>
        <color theme="1"/>
        <rFont val="Times New Roman"/>
        <family val="1"/>
        <charset val="161"/>
      </rPr>
      <t>)/k</t>
    </r>
  </si>
  <si>
    <t>Y0</t>
  </si>
  <si>
    <t>Y1</t>
  </si>
  <si>
    <t>Y2</t>
  </si>
  <si>
    <t>Y3</t>
  </si>
  <si>
    <t>Y4</t>
  </si>
  <si>
    <t>Y5</t>
  </si>
  <si>
    <t>Y6</t>
  </si>
  <si>
    <t>Y7</t>
  </si>
  <si>
    <t>Y8</t>
  </si>
  <si>
    <t>Y9</t>
  </si>
  <si>
    <t>Y10</t>
  </si>
  <si>
    <r>
      <t>s</t>
    </r>
    <r>
      <rPr>
        <i/>
        <sz val="8"/>
        <color theme="1"/>
        <rFont val="Times New Roman"/>
        <family val="1"/>
        <charset val="161"/>
      </rPr>
      <t>RICH</t>
    </r>
  </si>
  <si>
    <r>
      <t>s</t>
    </r>
    <r>
      <rPr>
        <i/>
        <sz val="8"/>
        <color theme="1"/>
        <rFont val="Times New Roman"/>
        <family val="1"/>
        <charset val="161"/>
      </rPr>
      <t>POOR</t>
    </r>
  </si>
  <si>
    <r>
      <t>S</t>
    </r>
    <r>
      <rPr>
        <sz val="8"/>
        <color theme="1"/>
        <rFont val="Times New Roman"/>
        <family val="1"/>
        <charset val="161"/>
      </rPr>
      <t>POOR</t>
    </r>
    <r>
      <rPr>
        <sz val="16"/>
        <color theme="1"/>
        <rFont val="Times New Roman"/>
        <family val="1"/>
        <charset val="161"/>
      </rPr>
      <t>f(k)/k</t>
    </r>
  </si>
  <si>
    <r>
      <t>S</t>
    </r>
    <r>
      <rPr>
        <sz val="8"/>
        <color theme="1"/>
        <rFont val="Times New Roman"/>
        <family val="1"/>
        <charset val="161"/>
      </rPr>
      <t>RICH</t>
    </r>
    <r>
      <rPr>
        <sz val="16"/>
        <color theme="1"/>
        <rFont val="Times New Roman"/>
        <family val="1"/>
        <charset val="161"/>
      </rPr>
      <t>f(k)/k</t>
    </r>
  </si>
  <si>
    <r>
      <rPr>
        <i/>
        <sz val="16"/>
        <color theme="1"/>
        <rFont val="Times New Roman"/>
        <family val="1"/>
        <charset val="161"/>
      </rPr>
      <t>k*</t>
    </r>
    <r>
      <rPr>
        <i/>
        <sz val="8"/>
        <color theme="1"/>
        <rFont val="Times New Roman"/>
        <family val="1"/>
        <charset val="161"/>
      </rPr>
      <t>RICH</t>
    </r>
  </si>
  <si>
    <r>
      <rPr>
        <i/>
        <sz val="16"/>
        <color theme="1"/>
        <rFont val="Times New Roman"/>
        <family val="1"/>
        <charset val="161"/>
      </rPr>
      <t>k*</t>
    </r>
    <r>
      <rPr>
        <i/>
        <sz val="8"/>
        <color theme="1"/>
        <rFont val="Times New Roman"/>
        <family val="1"/>
        <charset val="161"/>
      </rPr>
      <t>POOR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</si>
</sst>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Calibri"/>
      <family val="2"/>
      <charset val="161"/>
      <scheme val="minor"/>
    </font>
    <font>
      <i/>
      <sz val="16"/>
      <color theme="1"/>
      <name val="Times New Roman"/>
      <family val="1"/>
      <charset val="161"/>
    </font>
    <font>
      <i/>
      <sz val="18"/>
      <color theme="1"/>
      <name val="Times New Roman"/>
      <family val="1"/>
      <charset val="161"/>
    </font>
    <font>
      <sz val="12"/>
      <color theme="1"/>
      <name val="Times New Roman"/>
      <family val="1"/>
      <charset val="161"/>
    </font>
    <font>
      <sz val="16"/>
      <color theme="1"/>
      <name val="Times New Roman"/>
      <family val="1"/>
      <charset val="161"/>
    </font>
    <font>
      <sz val="20"/>
      <color theme="1"/>
      <name val="Times New Roman"/>
      <family val="1"/>
      <charset val="161"/>
    </font>
    <font>
      <sz val="8"/>
      <name val="Calibri"/>
      <family val="2"/>
      <charset val="161"/>
      <scheme val="minor"/>
    </font>
    <font>
      <i/>
      <sz val="11"/>
      <color theme="1"/>
      <name val="Times New Roman"/>
      <family val="1"/>
      <charset val="161"/>
    </font>
    <font>
      <i/>
      <sz val="8"/>
      <color theme="1"/>
      <name val="Times New Roman"/>
      <family val="1"/>
      <charset val="161"/>
    </font>
    <font>
      <sz val="8"/>
      <color theme="1"/>
      <name val="Times New Roman"/>
      <family val="1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9" fontId="0" fillId="0" borderId="0" xfId="0" applyNumberFormat="1"/>
    <xf numFmtId="0" fontId="4" fillId="0" borderId="0" xfId="0" applyFont="1"/>
    <xf numFmtId="2" fontId="0" fillId="0" borderId="0" xfId="0" applyNumberFormat="1"/>
    <xf numFmtId="164" fontId="0" fillId="0" borderId="0" xfId="0" applyNumberFormat="1"/>
    <xf numFmtId="0" fontId="0" fillId="2" borderId="0" xfId="0" applyFill="1"/>
    <xf numFmtId="2" fontId="0" fillId="2" borderId="0" xfId="0" applyNumberFormat="1" applyFill="1"/>
    <xf numFmtId="164" fontId="0" fillId="2" borderId="0" xfId="0" applyNumberFormat="1" applyFill="1"/>
    <xf numFmtId="0" fontId="5" fillId="0" borderId="0" xfId="0" applyFont="1"/>
    <xf numFmtId="10" fontId="0" fillId="0" borderId="0" xfId="0" applyNumberForma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/>
              <a:t>Υπόδειγμα </a:t>
            </a:r>
            <a:r>
              <a:rPr lang="en-US"/>
              <a:t>Solow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'Υπόδειγμα Solow'!$I$20</c:f>
              <c:strCache>
                <c:ptCount val="1"/>
                <c:pt idx="0">
                  <c:v>f(k)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'Υπόδειγμα Solow'!$H$21:$H$49</c:f>
              <c:numCache>
                <c:formatCode>0.000</c:formatCode>
                <c:ptCount val="29"/>
                <c:pt idx="0" formatCode="General">
                  <c:v>0</c:v>
                </c:pt>
                <c:pt idx="1">
                  <c:v>1.0000000000000002E-3</c:v>
                </c:pt>
                <c:pt idx="2">
                  <c:v>2.7182818284590461E-3</c:v>
                </c:pt>
                <c:pt idx="3">
                  <c:v>7.3890560989306516E-3</c:v>
                </c:pt>
                <c:pt idx="4">
                  <c:v>2.0085536923187673E-2</c:v>
                </c:pt>
                <c:pt idx="5">
                  <c:v>5.4598150033144249E-2</c:v>
                </c:pt>
                <c:pt idx="6">
                  <c:v>0.14841315910257663</c:v>
                </c:pt>
                <c:pt idx="7">
                  <c:v>0.40342879349273519</c:v>
                </c:pt>
                <c:pt idx="8" formatCode="General">
                  <c:v>1</c:v>
                </c:pt>
                <c:pt idx="9" formatCode="0.00">
                  <c:v>1.0966331584284588</c:v>
                </c:pt>
                <c:pt idx="10" formatCode="0.00">
                  <c:v>1.211967074492577</c:v>
                </c:pt>
                <c:pt idx="11" formatCode="0.00">
                  <c:v>1.3394307643944181</c:v>
                </c:pt>
                <c:pt idx="12" formatCode="0.00">
                  <c:v>1.4802999275845456</c:v>
                </c:pt>
                <c:pt idx="13" formatCode="0.00">
                  <c:v>1.635984429995927</c:v>
                </c:pt>
                <c:pt idx="14" formatCode="0.00">
                  <c:v>1.8080424144560636</c:v>
                </c:pt>
                <c:pt idx="15" formatCode="General">
                  <c:v>2</c:v>
                </c:pt>
                <c:pt idx="16" formatCode="General">
                  <c:v>3</c:v>
                </c:pt>
                <c:pt idx="17" formatCode="General">
                  <c:v>4</c:v>
                </c:pt>
                <c:pt idx="18" formatCode="General">
                  <c:v>5</c:v>
                </c:pt>
                <c:pt idx="19" formatCode="General">
                  <c:v>6</c:v>
                </c:pt>
                <c:pt idx="20" formatCode="General">
                  <c:v>7</c:v>
                </c:pt>
                <c:pt idx="21" formatCode="General">
                  <c:v>8</c:v>
                </c:pt>
                <c:pt idx="22" formatCode="General">
                  <c:v>9</c:v>
                </c:pt>
                <c:pt idx="23" formatCode="0.00">
                  <c:v>9.9661765781934388</c:v>
                </c:pt>
                <c:pt idx="24" formatCode="General">
                  <c:v>10</c:v>
                </c:pt>
                <c:pt idx="25" formatCode="General">
                  <c:v>11</c:v>
                </c:pt>
                <c:pt idx="26" formatCode="General">
                  <c:v>12</c:v>
                </c:pt>
                <c:pt idx="27" formatCode="General">
                  <c:v>13</c:v>
                </c:pt>
              </c:numCache>
            </c:numRef>
          </c:xVal>
          <c:yVal>
            <c:numRef>
              <c:f>'Υπόδειγμα Solow'!$I$21:$I$49</c:f>
              <c:numCache>
                <c:formatCode>0.000</c:formatCode>
                <c:ptCount val="29"/>
                <c:pt idx="0" formatCode="General">
                  <c:v>0</c:v>
                </c:pt>
                <c:pt idx="1">
                  <c:v>0.12589254117941673</c:v>
                </c:pt>
                <c:pt idx="2">
                  <c:v>0.16993715551916036</c:v>
                </c:pt>
                <c:pt idx="3">
                  <c:v>0.22939116611195157</c:v>
                </c:pt>
                <c:pt idx="4">
                  <c:v>0.30964568595634778</c:v>
                </c:pt>
                <c:pt idx="5">
                  <c:v>0.4179779564160892</c:v>
                </c:pt>
                <c:pt idx="6">
                  <c:v>0.56421122584087668</c:v>
                </c:pt>
                <c:pt idx="7">
                  <c:v>0.76160549253456078</c:v>
                </c:pt>
                <c:pt idx="8" formatCode="General">
                  <c:v>1</c:v>
                </c:pt>
                <c:pt idx="9">
                  <c:v>1.0280598819960367</c:v>
                </c:pt>
                <c:pt idx="10">
                  <c:v>1.0593689665785337</c:v>
                </c:pt>
                <c:pt idx="11">
                  <c:v>1.0916315547405016</c:v>
                </c:pt>
                <c:pt idx="12">
                  <c:v>1.1248766849890766</c:v>
                </c:pt>
                <c:pt idx="13">
                  <c:v>1.1591342801855959</c:v>
                </c:pt>
                <c:pt idx="14">
                  <c:v>1.1944351744781936</c:v>
                </c:pt>
                <c:pt idx="15">
                  <c:v>1.2311444133449163</c:v>
                </c:pt>
                <c:pt idx="16">
                  <c:v>1.3903891703159093</c:v>
                </c:pt>
                <c:pt idx="17">
                  <c:v>1.515716566510398</c:v>
                </c:pt>
                <c:pt idx="18">
                  <c:v>1.6206565966927624</c:v>
                </c:pt>
                <c:pt idx="19">
                  <c:v>1.7117698594097051</c:v>
                </c:pt>
                <c:pt idx="20">
                  <c:v>1.7927899625209971</c:v>
                </c:pt>
                <c:pt idx="21">
                  <c:v>1.8660659830736148</c:v>
                </c:pt>
                <c:pt idx="22">
                  <c:v>1.9331820449317627</c:v>
                </c:pt>
                <c:pt idx="23">
                  <c:v>1.9932353156386882</c:v>
                </c:pt>
                <c:pt idx="24">
                  <c:v>1.9952623149688797</c:v>
                </c:pt>
                <c:pt idx="25">
                  <c:v>2.0531364136588439</c:v>
                </c:pt>
                <c:pt idx="26">
                  <c:v>2.1074358993444711</c:v>
                </c:pt>
                <c:pt idx="27">
                  <c:v>2.1586538444215799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476-4ACF-AE81-077E3D7456DB}"/>
            </c:ext>
          </c:extLst>
        </c:ser>
        <c:ser>
          <c:idx val="1"/>
          <c:order val="1"/>
          <c:tx>
            <c:strRef>
              <c:f>'Υπόδειγμα Solow'!$J$20</c:f>
              <c:strCache>
                <c:ptCount val="1"/>
                <c:pt idx="0">
                  <c:v>sf(k)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'Υπόδειγμα Solow'!$H$21:$H$49</c:f>
              <c:numCache>
                <c:formatCode>0.000</c:formatCode>
                <c:ptCount val="29"/>
                <c:pt idx="0" formatCode="General">
                  <c:v>0</c:v>
                </c:pt>
                <c:pt idx="1">
                  <c:v>1.0000000000000002E-3</c:v>
                </c:pt>
                <c:pt idx="2">
                  <c:v>2.7182818284590461E-3</c:v>
                </c:pt>
                <c:pt idx="3">
                  <c:v>7.3890560989306516E-3</c:v>
                </c:pt>
                <c:pt idx="4">
                  <c:v>2.0085536923187673E-2</c:v>
                </c:pt>
                <c:pt idx="5">
                  <c:v>5.4598150033144249E-2</c:v>
                </c:pt>
                <c:pt idx="6">
                  <c:v>0.14841315910257663</c:v>
                </c:pt>
                <c:pt idx="7">
                  <c:v>0.40342879349273519</c:v>
                </c:pt>
                <c:pt idx="8" formatCode="General">
                  <c:v>1</c:v>
                </c:pt>
                <c:pt idx="9" formatCode="0.00">
                  <c:v>1.0966331584284588</c:v>
                </c:pt>
                <c:pt idx="10" formatCode="0.00">
                  <c:v>1.211967074492577</c:v>
                </c:pt>
                <c:pt idx="11" formatCode="0.00">
                  <c:v>1.3394307643944181</c:v>
                </c:pt>
                <c:pt idx="12" formatCode="0.00">
                  <c:v>1.4802999275845456</c:v>
                </c:pt>
                <c:pt idx="13" formatCode="0.00">
                  <c:v>1.635984429995927</c:v>
                </c:pt>
                <c:pt idx="14" formatCode="0.00">
                  <c:v>1.8080424144560636</c:v>
                </c:pt>
                <c:pt idx="15" formatCode="General">
                  <c:v>2</c:v>
                </c:pt>
                <c:pt idx="16" formatCode="General">
                  <c:v>3</c:v>
                </c:pt>
                <c:pt idx="17" formatCode="General">
                  <c:v>4</c:v>
                </c:pt>
                <c:pt idx="18" formatCode="General">
                  <c:v>5</c:v>
                </c:pt>
                <c:pt idx="19" formatCode="General">
                  <c:v>6</c:v>
                </c:pt>
                <c:pt idx="20" formatCode="General">
                  <c:v>7</c:v>
                </c:pt>
                <c:pt idx="21" formatCode="General">
                  <c:v>8</c:v>
                </c:pt>
                <c:pt idx="22" formatCode="General">
                  <c:v>9</c:v>
                </c:pt>
                <c:pt idx="23" formatCode="0.00">
                  <c:v>9.9661765781934388</c:v>
                </c:pt>
                <c:pt idx="24" formatCode="General">
                  <c:v>10</c:v>
                </c:pt>
                <c:pt idx="25" formatCode="General">
                  <c:v>11</c:v>
                </c:pt>
                <c:pt idx="26" formatCode="General">
                  <c:v>12</c:v>
                </c:pt>
                <c:pt idx="27" formatCode="General">
                  <c:v>13</c:v>
                </c:pt>
              </c:numCache>
            </c:numRef>
          </c:xVal>
          <c:yVal>
            <c:numRef>
              <c:f>'Υπόδειγμα Solow'!$J$21:$J$49</c:f>
              <c:numCache>
                <c:formatCode>0.000</c:formatCode>
                <c:ptCount val="29"/>
                <c:pt idx="0" formatCode="General">
                  <c:v>0</c:v>
                </c:pt>
                <c:pt idx="1">
                  <c:v>6.2946270589708364E-2</c:v>
                </c:pt>
                <c:pt idx="2">
                  <c:v>8.496857775958018E-2</c:v>
                </c:pt>
                <c:pt idx="3">
                  <c:v>0.11469558305597578</c:v>
                </c:pt>
                <c:pt idx="4">
                  <c:v>0.15482284297817389</c:v>
                </c:pt>
                <c:pt idx="5">
                  <c:v>0.2089889782080446</c:v>
                </c:pt>
                <c:pt idx="6">
                  <c:v>0.28210561292043834</c:v>
                </c:pt>
                <c:pt idx="7">
                  <c:v>0.38080274626728039</c:v>
                </c:pt>
                <c:pt idx="8" formatCode="General">
                  <c:v>0.5</c:v>
                </c:pt>
                <c:pt idx="9">
                  <c:v>0.51402994099801835</c:v>
                </c:pt>
                <c:pt idx="10">
                  <c:v>0.52968448328926687</c:v>
                </c:pt>
                <c:pt idx="11">
                  <c:v>0.54581577737025078</c:v>
                </c:pt>
                <c:pt idx="12">
                  <c:v>0.56243834249453828</c:v>
                </c:pt>
                <c:pt idx="13">
                  <c:v>0.57956714009279797</c:v>
                </c:pt>
                <c:pt idx="14">
                  <c:v>0.59721758723909679</c:v>
                </c:pt>
                <c:pt idx="15">
                  <c:v>0.61557220667245816</c:v>
                </c:pt>
                <c:pt idx="16">
                  <c:v>0.69519458515795463</c:v>
                </c:pt>
                <c:pt idx="17">
                  <c:v>0.75785828325519899</c:v>
                </c:pt>
                <c:pt idx="18">
                  <c:v>0.8103282983463812</c:v>
                </c:pt>
                <c:pt idx="19">
                  <c:v>0.85588492970485253</c:v>
                </c:pt>
                <c:pt idx="20">
                  <c:v>0.89639498126049855</c:v>
                </c:pt>
                <c:pt idx="21">
                  <c:v>0.93303299153680741</c:v>
                </c:pt>
                <c:pt idx="22">
                  <c:v>0.96659102246588136</c:v>
                </c:pt>
                <c:pt idx="23">
                  <c:v>0.99661765781934408</c:v>
                </c:pt>
                <c:pt idx="24">
                  <c:v>0.99763115748443987</c:v>
                </c:pt>
                <c:pt idx="25">
                  <c:v>1.026568206829422</c:v>
                </c:pt>
                <c:pt idx="26">
                  <c:v>1.0537179496722355</c:v>
                </c:pt>
                <c:pt idx="27">
                  <c:v>1.07932692221079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476-4ACF-AE81-077E3D7456DB}"/>
            </c:ext>
          </c:extLst>
        </c:ser>
        <c:ser>
          <c:idx val="2"/>
          <c:order val="2"/>
          <c:tx>
            <c:strRef>
              <c:f>'Υπόδειγμα Solow'!$K$20</c:f>
              <c:strCache>
                <c:ptCount val="1"/>
                <c:pt idx="0">
                  <c:v>(n+g+δ)k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23"/>
            <c:marker>
              <c:symbol val="circle"/>
              <c:size val="9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F476-4ACF-AE81-077E3D7456DB}"/>
              </c:ext>
            </c:extLst>
          </c:dPt>
          <c:xVal>
            <c:numRef>
              <c:f>'Υπόδειγμα Solow'!$H$21:$H$49</c:f>
              <c:numCache>
                <c:formatCode>0.000</c:formatCode>
                <c:ptCount val="29"/>
                <c:pt idx="0" formatCode="General">
                  <c:v>0</c:v>
                </c:pt>
                <c:pt idx="1">
                  <c:v>1.0000000000000002E-3</c:v>
                </c:pt>
                <c:pt idx="2">
                  <c:v>2.7182818284590461E-3</c:v>
                </c:pt>
                <c:pt idx="3">
                  <c:v>7.3890560989306516E-3</c:v>
                </c:pt>
                <c:pt idx="4">
                  <c:v>2.0085536923187673E-2</c:v>
                </c:pt>
                <c:pt idx="5">
                  <c:v>5.4598150033144249E-2</c:v>
                </c:pt>
                <c:pt idx="6">
                  <c:v>0.14841315910257663</c:v>
                </c:pt>
                <c:pt idx="7">
                  <c:v>0.40342879349273519</c:v>
                </c:pt>
                <c:pt idx="8" formatCode="General">
                  <c:v>1</c:v>
                </c:pt>
                <c:pt idx="9" formatCode="0.00">
                  <c:v>1.0966331584284588</c:v>
                </c:pt>
                <c:pt idx="10" formatCode="0.00">
                  <c:v>1.211967074492577</c:v>
                </c:pt>
                <c:pt idx="11" formatCode="0.00">
                  <c:v>1.3394307643944181</c:v>
                </c:pt>
                <c:pt idx="12" formatCode="0.00">
                  <c:v>1.4802999275845456</c:v>
                </c:pt>
                <c:pt idx="13" formatCode="0.00">
                  <c:v>1.635984429995927</c:v>
                </c:pt>
                <c:pt idx="14" formatCode="0.00">
                  <c:v>1.8080424144560636</c:v>
                </c:pt>
                <c:pt idx="15" formatCode="General">
                  <c:v>2</c:v>
                </c:pt>
                <c:pt idx="16" formatCode="General">
                  <c:v>3</c:v>
                </c:pt>
                <c:pt idx="17" formatCode="General">
                  <c:v>4</c:v>
                </c:pt>
                <c:pt idx="18" formatCode="General">
                  <c:v>5</c:v>
                </c:pt>
                <c:pt idx="19" formatCode="General">
                  <c:v>6</c:v>
                </c:pt>
                <c:pt idx="20" formatCode="General">
                  <c:v>7</c:v>
                </c:pt>
                <c:pt idx="21" formatCode="General">
                  <c:v>8</c:v>
                </c:pt>
                <c:pt idx="22" formatCode="General">
                  <c:v>9</c:v>
                </c:pt>
                <c:pt idx="23" formatCode="0.00">
                  <c:v>9.9661765781934388</c:v>
                </c:pt>
                <c:pt idx="24" formatCode="General">
                  <c:v>10</c:v>
                </c:pt>
                <c:pt idx="25" formatCode="General">
                  <c:v>11</c:v>
                </c:pt>
                <c:pt idx="26" formatCode="General">
                  <c:v>12</c:v>
                </c:pt>
                <c:pt idx="27" formatCode="General">
                  <c:v>13</c:v>
                </c:pt>
              </c:numCache>
            </c:numRef>
          </c:xVal>
          <c:yVal>
            <c:numRef>
              <c:f>'Υπόδειγμα Solow'!$K$21:$K$49</c:f>
              <c:numCache>
                <c:formatCode>0.000</c:formatCode>
                <c:ptCount val="29"/>
                <c:pt idx="0" formatCode="General">
                  <c:v>0</c:v>
                </c:pt>
                <c:pt idx="1">
                  <c:v>1.0000000000000003E-4</c:v>
                </c:pt>
                <c:pt idx="2">
                  <c:v>2.718281828459046E-4</c:v>
                </c:pt>
                <c:pt idx="3">
                  <c:v>7.3890560989306518E-4</c:v>
                </c:pt>
                <c:pt idx="4">
                  <c:v>2.0085536923187676E-3</c:v>
                </c:pt>
                <c:pt idx="5">
                  <c:v>5.4598150033144249E-3</c:v>
                </c:pt>
                <c:pt idx="6">
                  <c:v>1.4841315910257663E-2</c:v>
                </c:pt>
                <c:pt idx="7">
                  <c:v>4.0342879349273525E-2</c:v>
                </c:pt>
                <c:pt idx="8" formatCode="General">
                  <c:v>0.1</c:v>
                </c:pt>
                <c:pt idx="9">
                  <c:v>0.10966331584284589</c:v>
                </c:pt>
                <c:pt idx="10">
                  <c:v>0.1211967074492577</c:v>
                </c:pt>
                <c:pt idx="11">
                  <c:v>0.13394307643944181</c:v>
                </c:pt>
                <c:pt idx="12">
                  <c:v>0.14802999275845458</c:v>
                </c:pt>
                <c:pt idx="13">
                  <c:v>0.1635984429995927</c:v>
                </c:pt>
                <c:pt idx="14">
                  <c:v>0.18080424144560636</c:v>
                </c:pt>
                <c:pt idx="15" formatCode="General">
                  <c:v>0.2</c:v>
                </c:pt>
                <c:pt idx="16" formatCode="General">
                  <c:v>0.30000000000000004</c:v>
                </c:pt>
                <c:pt idx="17" formatCode="General">
                  <c:v>0.4</c:v>
                </c:pt>
                <c:pt idx="18" formatCode="General">
                  <c:v>0.5</c:v>
                </c:pt>
                <c:pt idx="19" formatCode="General">
                  <c:v>0.60000000000000009</c:v>
                </c:pt>
                <c:pt idx="20" formatCode="General">
                  <c:v>0.70000000000000007</c:v>
                </c:pt>
                <c:pt idx="21" formatCode="General">
                  <c:v>0.8</c:v>
                </c:pt>
                <c:pt idx="22" formatCode="General">
                  <c:v>0.9</c:v>
                </c:pt>
                <c:pt idx="23">
                  <c:v>0.99661765781934397</c:v>
                </c:pt>
                <c:pt idx="24" formatCode="General">
                  <c:v>1</c:v>
                </c:pt>
                <c:pt idx="25" formatCode="General">
                  <c:v>1.1000000000000001</c:v>
                </c:pt>
                <c:pt idx="26" formatCode="General">
                  <c:v>1.2000000000000002</c:v>
                </c:pt>
                <c:pt idx="27" formatCode="General">
                  <c:v>1.3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476-4ACF-AE81-077E3D745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9966943"/>
        <c:axId val="739965695"/>
      </c:scatterChart>
      <c:valAx>
        <c:axId val="7399669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965695"/>
        <c:crosses val="autoZero"/>
        <c:crossBetween val="midCat"/>
      </c:valAx>
      <c:valAx>
        <c:axId val="739965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96694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/>
              <a:t>Διάγραμμα</a:t>
            </a:r>
            <a:r>
              <a:rPr lang="el-GR" baseline="0"/>
              <a:t> φάσης</a:t>
            </a:r>
            <a:endParaRPr lang="en-US"/>
          </a:p>
        </c:rich>
      </c:tx>
      <c:layout>
        <c:manualLayout>
          <c:xMode val="edge"/>
          <c:yMode val="edge"/>
          <c:x val="0.44340471940845461"/>
          <c:y val="2.05391444556843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'Υπόδειγμα Solow'!$I$53</c:f>
              <c:strCache>
                <c:ptCount val="1"/>
                <c:pt idx="0">
                  <c:v>kdot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'Υπόδειγμα Solow'!$H$54:$H$81</c:f>
              <c:numCache>
                <c:formatCode>0.000</c:formatCode>
                <c:ptCount val="28"/>
                <c:pt idx="0" formatCode="General">
                  <c:v>0</c:v>
                </c:pt>
                <c:pt idx="1">
                  <c:v>1.0000000000000002E-3</c:v>
                </c:pt>
                <c:pt idx="2">
                  <c:v>2.7182818284590461E-3</c:v>
                </c:pt>
                <c:pt idx="3">
                  <c:v>7.3890560989306516E-3</c:v>
                </c:pt>
                <c:pt idx="4">
                  <c:v>2.0085536923187673E-2</c:v>
                </c:pt>
                <c:pt idx="5">
                  <c:v>5.4598150033144249E-2</c:v>
                </c:pt>
                <c:pt idx="6">
                  <c:v>0.14841315910257663</c:v>
                </c:pt>
                <c:pt idx="7">
                  <c:v>0.40342879349273519</c:v>
                </c:pt>
                <c:pt idx="8" formatCode="General">
                  <c:v>1</c:v>
                </c:pt>
                <c:pt idx="9" formatCode="0.00">
                  <c:v>1.0966331584284588</c:v>
                </c:pt>
                <c:pt idx="10" formatCode="0.00">
                  <c:v>1.211967074492577</c:v>
                </c:pt>
                <c:pt idx="11" formatCode="0.00">
                  <c:v>1.3394307643944181</c:v>
                </c:pt>
                <c:pt idx="12" formatCode="0.00">
                  <c:v>1.4802999275845456</c:v>
                </c:pt>
                <c:pt idx="13" formatCode="0.00">
                  <c:v>1.635984429995927</c:v>
                </c:pt>
                <c:pt idx="14" formatCode="0.00">
                  <c:v>1.8080424144560636</c:v>
                </c:pt>
                <c:pt idx="15" formatCode="General">
                  <c:v>2</c:v>
                </c:pt>
                <c:pt idx="16" formatCode="General">
                  <c:v>3</c:v>
                </c:pt>
                <c:pt idx="17" formatCode="General">
                  <c:v>4</c:v>
                </c:pt>
                <c:pt idx="18" formatCode="General">
                  <c:v>5</c:v>
                </c:pt>
                <c:pt idx="19" formatCode="General">
                  <c:v>6</c:v>
                </c:pt>
                <c:pt idx="20" formatCode="General">
                  <c:v>7</c:v>
                </c:pt>
                <c:pt idx="21" formatCode="General">
                  <c:v>8</c:v>
                </c:pt>
                <c:pt idx="22" formatCode="General">
                  <c:v>9</c:v>
                </c:pt>
                <c:pt idx="23" formatCode="0.00">
                  <c:v>9.9661765781934388</c:v>
                </c:pt>
                <c:pt idx="24" formatCode="General">
                  <c:v>10</c:v>
                </c:pt>
                <c:pt idx="25" formatCode="General">
                  <c:v>11</c:v>
                </c:pt>
                <c:pt idx="26" formatCode="General">
                  <c:v>12</c:v>
                </c:pt>
                <c:pt idx="27" formatCode="General">
                  <c:v>13</c:v>
                </c:pt>
              </c:numCache>
            </c:numRef>
          </c:xVal>
          <c:yVal>
            <c:numRef>
              <c:f>'Υπόδειγμα Solow'!$I$54:$I$81</c:f>
              <c:numCache>
                <c:formatCode>General</c:formatCode>
                <c:ptCount val="28"/>
                <c:pt idx="0">
                  <c:v>0</c:v>
                </c:pt>
                <c:pt idx="1">
                  <c:v>6.2846270589708361E-2</c:v>
                </c:pt>
                <c:pt idx="2">
                  <c:v>8.4696749576734273E-2</c:v>
                </c:pt>
                <c:pt idx="3">
                  <c:v>0.11395667744608272</c:v>
                </c:pt>
                <c:pt idx="4">
                  <c:v>0.15281428928585514</c:v>
                </c:pt>
                <c:pt idx="5">
                  <c:v>0.20352916320473019</c:v>
                </c:pt>
                <c:pt idx="6">
                  <c:v>0.26726429701018067</c:v>
                </c:pt>
                <c:pt idx="7">
                  <c:v>0.34045986691800689</c:v>
                </c:pt>
                <c:pt idx="8">
                  <c:v>0.4</c:v>
                </c:pt>
                <c:pt idx="9">
                  <c:v>0.40436662515517247</c:v>
                </c:pt>
                <c:pt idx="10">
                  <c:v>0.40848777584000917</c:v>
                </c:pt>
                <c:pt idx="11">
                  <c:v>0.41187270093080897</c:v>
                </c:pt>
                <c:pt idx="12">
                  <c:v>0.4144083497360837</c:v>
                </c:pt>
                <c:pt idx="13">
                  <c:v>0.41596869709320528</c:v>
                </c:pt>
                <c:pt idx="14">
                  <c:v>0.41641334579349043</c:v>
                </c:pt>
                <c:pt idx="15">
                  <c:v>0.41557220667245814</c:v>
                </c:pt>
                <c:pt idx="16">
                  <c:v>0.39519458515795458</c:v>
                </c:pt>
                <c:pt idx="17">
                  <c:v>0.35785828325519897</c:v>
                </c:pt>
                <c:pt idx="18">
                  <c:v>0.3103282983463812</c:v>
                </c:pt>
                <c:pt idx="19">
                  <c:v>0.25588492970485244</c:v>
                </c:pt>
                <c:pt idx="20">
                  <c:v>0.19639498126049848</c:v>
                </c:pt>
                <c:pt idx="21">
                  <c:v>0.13303299153680737</c:v>
                </c:pt>
                <c:pt idx="22">
                  <c:v>6.6591022465881333E-2</c:v>
                </c:pt>
                <c:pt idx="23">
                  <c:v>0</c:v>
                </c:pt>
                <c:pt idx="24">
                  <c:v>-2.3688425155601323E-3</c:v>
                </c:pt>
                <c:pt idx="25">
                  <c:v>-7.343179317057813E-2</c:v>
                </c:pt>
                <c:pt idx="26">
                  <c:v>-0.14628205032776465</c:v>
                </c:pt>
                <c:pt idx="27">
                  <c:v>-0.22067307778921008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99F-47EA-91F2-3ECE45BEF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7572559"/>
        <c:axId val="977567151"/>
      </c:scatterChart>
      <c:valAx>
        <c:axId val="9775725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7567151"/>
        <c:crosses val="autoZero"/>
        <c:crossBetween val="midCat"/>
      </c:valAx>
      <c:valAx>
        <c:axId val="977567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75725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600" b="1">
                <a:latin typeface="Times New Roman" panose="02020603050405020304" pitchFamily="18" charset="0"/>
                <a:cs typeface="Times New Roman" panose="02020603050405020304" pitchFamily="18" charset="0"/>
              </a:rPr>
              <a:t>Ρυθμός</a:t>
            </a:r>
            <a:r>
              <a:rPr lang="el-GR" sz="1600" b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μεγέθυνσης κεφαλαίου α.μ.α.ε.</a:t>
            </a:r>
            <a:endParaRPr lang="el-GR" sz="16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3"/>
          <c:order val="0"/>
          <c:tx>
            <c:strRef>
              <c:f>'Ρ.μ. κεφαλαίου'!$L$20</c:f>
              <c:strCache>
                <c:ptCount val="1"/>
                <c:pt idx="0">
                  <c:v>n+g+δ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'Ρ.μ. κεφαλαίου'!$H$21:$H$60</c:f>
              <c:numCache>
                <c:formatCode>0.000</c:formatCode>
                <c:ptCount val="40"/>
                <c:pt idx="0" formatCode="General">
                  <c:v>0</c:v>
                </c:pt>
                <c:pt idx="1">
                  <c:v>1.0000000000000002E-3</c:v>
                </c:pt>
                <c:pt idx="2">
                  <c:v>2.7182818284590461E-3</c:v>
                </c:pt>
                <c:pt idx="3">
                  <c:v>7.3890560989306516E-3</c:v>
                </c:pt>
                <c:pt idx="4">
                  <c:v>2.0085536923187673E-2</c:v>
                </c:pt>
                <c:pt idx="5">
                  <c:v>5.4598150033144249E-2</c:v>
                </c:pt>
                <c:pt idx="6">
                  <c:v>0.14841315910257663</c:v>
                </c:pt>
                <c:pt idx="7">
                  <c:v>0.40342879349273519</c:v>
                </c:pt>
                <c:pt idx="8" formatCode="General">
                  <c:v>1</c:v>
                </c:pt>
                <c:pt idx="9" formatCode="0.00">
                  <c:v>1.0966331584284588</c:v>
                </c:pt>
                <c:pt idx="10" formatCode="0.00">
                  <c:v>1.211967074492577</c:v>
                </c:pt>
                <c:pt idx="11" formatCode="0.00">
                  <c:v>1.3394307643944181</c:v>
                </c:pt>
                <c:pt idx="12" formatCode="0.00">
                  <c:v>1.4802999275845456</c:v>
                </c:pt>
                <c:pt idx="13" formatCode="0.00">
                  <c:v>1.635984429995927</c:v>
                </c:pt>
                <c:pt idx="14" formatCode="0.00">
                  <c:v>1.8080424144560636</c:v>
                </c:pt>
                <c:pt idx="15" formatCode="General">
                  <c:v>2</c:v>
                </c:pt>
                <c:pt idx="16" formatCode="General">
                  <c:v>3</c:v>
                </c:pt>
                <c:pt idx="17" formatCode="General">
                  <c:v>4</c:v>
                </c:pt>
                <c:pt idx="18" formatCode="General">
                  <c:v>5</c:v>
                </c:pt>
                <c:pt idx="19" formatCode="General">
                  <c:v>6</c:v>
                </c:pt>
                <c:pt idx="20" formatCode="General">
                  <c:v>7</c:v>
                </c:pt>
                <c:pt idx="21" formatCode="General">
                  <c:v>7.2457893141112528</c:v>
                </c:pt>
                <c:pt idx="22" formatCode="General">
                  <c:v>8</c:v>
                </c:pt>
                <c:pt idx="23" formatCode="General">
                  <c:v>9</c:v>
                </c:pt>
                <c:pt idx="24" formatCode="0.00">
                  <c:v>9.9661765781934388</c:v>
                </c:pt>
                <c:pt idx="25" formatCode="General">
                  <c:v>10</c:v>
                </c:pt>
                <c:pt idx="26" formatCode="General">
                  <c:v>11</c:v>
                </c:pt>
                <c:pt idx="27" formatCode="General">
                  <c:v>12</c:v>
                </c:pt>
                <c:pt idx="28" formatCode="General">
                  <c:v>12.931373133239164</c:v>
                </c:pt>
                <c:pt idx="29" formatCode="General">
                  <c:v>13</c:v>
                </c:pt>
                <c:pt idx="30" formatCode="General">
                  <c:v>14</c:v>
                </c:pt>
                <c:pt idx="31" formatCode="General">
                  <c:v>15</c:v>
                </c:pt>
                <c:pt idx="32" formatCode="General">
                  <c:v>16</c:v>
                </c:pt>
                <c:pt idx="33" formatCode="General">
                  <c:v>17</c:v>
                </c:pt>
                <c:pt idx="34" formatCode="General">
                  <c:v>18</c:v>
                </c:pt>
                <c:pt idx="35" formatCode="General">
                  <c:v>19</c:v>
                </c:pt>
                <c:pt idx="36" formatCode="General">
                  <c:v>20</c:v>
                </c:pt>
                <c:pt idx="37" formatCode="General">
                  <c:v>21</c:v>
                </c:pt>
                <c:pt idx="38" formatCode="General">
                  <c:v>22</c:v>
                </c:pt>
                <c:pt idx="39">
                  <c:v>23</c:v>
                </c:pt>
              </c:numCache>
            </c:numRef>
          </c:xVal>
          <c:yVal>
            <c:numRef>
              <c:f>'Ρ.μ. κεφαλαίου'!$L$21:$L$60</c:f>
              <c:numCache>
                <c:formatCode>General</c:formatCode>
                <c:ptCount val="40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0.1</c:v>
                </c:pt>
                <c:pt idx="26">
                  <c:v>0.1</c:v>
                </c:pt>
                <c:pt idx="27">
                  <c:v>0.1</c:v>
                </c:pt>
                <c:pt idx="28">
                  <c:v>0.1</c:v>
                </c:pt>
                <c:pt idx="29">
                  <c:v>0.1</c:v>
                </c:pt>
                <c:pt idx="30">
                  <c:v>0.1</c:v>
                </c:pt>
                <c:pt idx="31">
                  <c:v>0.1</c:v>
                </c:pt>
                <c:pt idx="32">
                  <c:v>0.1</c:v>
                </c:pt>
                <c:pt idx="33">
                  <c:v>0.1</c:v>
                </c:pt>
                <c:pt idx="34">
                  <c:v>0.1</c:v>
                </c:pt>
                <c:pt idx="35">
                  <c:v>0.1</c:v>
                </c:pt>
                <c:pt idx="36">
                  <c:v>0.1</c:v>
                </c:pt>
                <c:pt idx="37">
                  <c:v>0.1</c:v>
                </c:pt>
                <c:pt idx="38">
                  <c:v>0.1</c:v>
                </c:pt>
                <c:pt idx="39">
                  <c:v>0.1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CA9-4296-BB86-17BB97875E80}"/>
            </c:ext>
          </c:extLst>
        </c:ser>
        <c:ser>
          <c:idx val="4"/>
          <c:order val="1"/>
          <c:tx>
            <c:strRef>
              <c:f>'Ρ.μ. κεφαλαίου'!$M$20</c:f>
              <c:strCache>
                <c:ptCount val="1"/>
                <c:pt idx="0">
                  <c:v>sf(k)/k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'Ρ.μ. κεφαλαίου'!$H$21:$H$60</c:f>
              <c:numCache>
                <c:formatCode>0.000</c:formatCode>
                <c:ptCount val="40"/>
                <c:pt idx="0" formatCode="General">
                  <c:v>0</c:v>
                </c:pt>
                <c:pt idx="1">
                  <c:v>1.0000000000000002E-3</c:v>
                </c:pt>
                <c:pt idx="2">
                  <c:v>2.7182818284590461E-3</c:v>
                </c:pt>
                <c:pt idx="3">
                  <c:v>7.3890560989306516E-3</c:v>
                </c:pt>
                <c:pt idx="4">
                  <c:v>2.0085536923187673E-2</c:v>
                </c:pt>
                <c:pt idx="5">
                  <c:v>5.4598150033144249E-2</c:v>
                </c:pt>
                <c:pt idx="6">
                  <c:v>0.14841315910257663</c:v>
                </c:pt>
                <c:pt idx="7">
                  <c:v>0.40342879349273519</c:v>
                </c:pt>
                <c:pt idx="8" formatCode="General">
                  <c:v>1</c:v>
                </c:pt>
                <c:pt idx="9" formatCode="0.00">
                  <c:v>1.0966331584284588</c:v>
                </c:pt>
                <c:pt idx="10" formatCode="0.00">
                  <c:v>1.211967074492577</c:v>
                </c:pt>
                <c:pt idx="11" formatCode="0.00">
                  <c:v>1.3394307643944181</c:v>
                </c:pt>
                <c:pt idx="12" formatCode="0.00">
                  <c:v>1.4802999275845456</c:v>
                </c:pt>
                <c:pt idx="13" formatCode="0.00">
                  <c:v>1.635984429995927</c:v>
                </c:pt>
                <c:pt idx="14" formatCode="0.00">
                  <c:v>1.8080424144560636</c:v>
                </c:pt>
                <c:pt idx="15" formatCode="General">
                  <c:v>2</c:v>
                </c:pt>
                <c:pt idx="16" formatCode="General">
                  <c:v>3</c:v>
                </c:pt>
                <c:pt idx="17" formatCode="General">
                  <c:v>4</c:v>
                </c:pt>
                <c:pt idx="18" formatCode="General">
                  <c:v>5</c:v>
                </c:pt>
                <c:pt idx="19" formatCode="General">
                  <c:v>6</c:v>
                </c:pt>
                <c:pt idx="20" formatCode="General">
                  <c:v>7</c:v>
                </c:pt>
                <c:pt idx="21" formatCode="General">
                  <c:v>7.2457893141112528</c:v>
                </c:pt>
                <c:pt idx="22" formatCode="General">
                  <c:v>8</c:v>
                </c:pt>
                <c:pt idx="23" formatCode="General">
                  <c:v>9</c:v>
                </c:pt>
                <c:pt idx="24" formatCode="0.00">
                  <c:v>9.9661765781934388</c:v>
                </c:pt>
                <c:pt idx="25" formatCode="General">
                  <c:v>10</c:v>
                </c:pt>
                <c:pt idx="26" formatCode="General">
                  <c:v>11</c:v>
                </c:pt>
                <c:pt idx="27" formatCode="General">
                  <c:v>12</c:v>
                </c:pt>
                <c:pt idx="28" formatCode="General">
                  <c:v>12.931373133239164</c:v>
                </c:pt>
                <c:pt idx="29" formatCode="General">
                  <c:v>13</c:v>
                </c:pt>
                <c:pt idx="30" formatCode="General">
                  <c:v>14</c:v>
                </c:pt>
                <c:pt idx="31" formatCode="General">
                  <c:v>15</c:v>
                </c:pt>
                <c:pt idx="32" formatCode="General">
                  <c:v>16</c:v>
                </c:pt>
                <c:pt idx="33" formatCode="General">
                  <c:v>17</c:v>
                </c:pt>
                <c:pt idx="34" formatCode="General">
                  <c:v>18</c:v>
                </c:pt>
                <c:pt idx="35" formatCode="General">
                  <c:v>19</c:v>
                </c:pt>
                <c:pt idx="36" formatCode="General">
                  <c:v>20</c:v>
                </c:pt>
                <c:pt idx="37" formatCode="General">
                  <c:v>21</c:v>
                </c:pt>
                <c:pt idx="38" formatCode="General">
                  <c:v>22</c:v>
                </c:pt>
                <c:pt idx="39">
                  <c:v>23</c:v>
                </c:pt>
              </c:numCache>
            </c:numRef>
          </c:xVal>
          <c:yVal>
            <c:numRef>
              <c:f>'Ρ.μ. κεφαλαίου'!$M$21:$M$60</c:f>
              <c:numCache>
                <c:formatCode>General</c:formatCode>
                <c:ptCount val="40"/>
                <c:pt idx="1">
                  <c:v>62.946270589708348</c:v>
                </c:pt>
                <c:pt idx="2">
                  <c:v>31.258192903326588</c:v>
                </c:pt>
                <c:pt idx="3">
                  <c:v>15.522359218868916</c:v>
                </c:pt>
                <c:pt idx="4">
                  <c:v>7.7081754682614054</c:v>
                </c:pt>
                <c:pt idx="5">
                  <c:v>3.8277666565840813</c:v>
                </c:pt>
                <c:pt idx="6">
                  <c:v>1.9008126680024335</c:v>
                </c:pt>
                <c:pt idx="7">
                  <c:v>0.94391563619054808</c:v>
                </c:pt>
                <c:pt idx="8">
                  <c:v>0.5</c:v>
                </c:pt>
                <c:pt idx="9">
                  <c:v>0.46873463295114492</c:v>
                </c:pt>
                <c:pt idx="10">
                  <c:v>0.4370452749395306</c:v>
                </c:pt>
                <c:pt idx="11">
                  <c:v>0.40749831337271425</c:v>
                </c:pt>
                <c:pt idx="12">
                  <c:v>0.37994890901081618</c:v>
                </c:pt>
                <c:pt idx="13">
                  <c:v>0.35426201464169244</c:v>
                </c:pt>
                <c:pt idx="14">
                  <c:v>0.33031171307934465</c:v>
                </c:pt>
                <c:pt idx="15">
                  <c:v>0.30778610333622908</c:v>
                </c:pt>
                <c:pt idx="16">
                  <c:v>0.23173152838598488</c:v>
                </c:pt>
                <c:pt idx="17">
                  <c:v>0.18946457081379975</c:v>
                </c:pt>
                <c:pt idx="18">
                  <c:v>0.16206565966927625</c:v>
                </c:pt>
                <c:pt idx="19">
                  <c:v>0.14264748828414209</c:v>
                </c:pt>
                <c:pt idx="20">
                  <c:v>0.12805642589435692</c:v>
                </c:pt>
                <c:pt idx="21">
                  <c:v>0.125</c:v>
                </c:pt>
                <c:pt idx="22">
                  <c:v>0.11662912394210093</c:v>
                </c:pt>
                <c:pt idx="23">
                  <c:v>0.10739900249620904</c:v>
                </c:pt>
                <c:pt idx="24">
                  <c:v>0.10000000000000002</c:v>
                </c:pt>
                <c:pt idx="25">
                  <c:v>9.9763115748443987E-2</c:v>
                </c:pt>
                <c:pt idx="26">
                  <c:v>9.3324382439038359E-2</c:v>
                </c:pt>
                <c:pt idx="27">
                  <c:v>8.7809829139352966E-2</c:v>
                </c:pt>
                <c:pt idx="28">
                  <c:v>8.3333333333333343E-2</c:v>
                </c:pt>
                <c:pt idx="29">
                  <c:v>8.3025147862368462E-2</c:v>
                </c:pt>
                <c:pt idx="30">
                  <c:v>7.8827976666377406E-2</c:v>
                </c:pt>
                <c:pt idx="31">
                  <c:v>7.5111446028088516E-2</c:v>
                </c:pt>
                <c:pt idx="32">
                  <c:v>7.1793647187314694E-2</c:v>
                </c:pt>
                <c:pt idx="33">
                  <c:v>6.8810665696513271E-2</c:v>
                </c:pt>
                <c:pt idx="34">
                  <c:v>6.6111840961012247E-2</c:v>
                </c:pt>
                <c:pt idx="35">
                  <c:v>6.3656460039147045E-2</c:v>
                </c:pt>
                <c:pt idx="36">
                  <c:v>6.1411401305789516E-2</c:v>
                </c:pt>
                <c:pt idx="37">
                  <c:v>5.9349422584291892E-2</c:v>
                </c:pt>
                <c:pt idx="38">
                  <c:v>5.7447896034343256E-2</c:v>
                </c:pt>
                <c:pt idx="39">
                  <c:v>5.5687858742300277E-2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CA9-4296-BB86-17BB97875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9730816"/>
        <c:axId val="1849738720"/>
      </c:scatterChart>
      <c:valAx>
        <c:axId val="1849730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9738720"/>
        <c:crosses val="autoZero"/>
        <c:crossBetween val="midCat"/>
      </c:valAx>
      <c:valAx>
        <c:axId val="1849738720"/>
        <c:scaling>
          <c:orientation val="minMax"/>
          <c:max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97308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1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b="1">
                <a:latin typeface="Times New Roman" panose="02020603050405020304" pitchFamily="18" charset="0"/>
                <a:cs typeface="Times New Roman" panose="02020603050405020304" pitchFamily="18" charset="0"/>
              </a:rPr>
              <a:t>Ρυθμοί</a:t>
            </a:r>
            <a:r>
              <a:rPr lang="el-GR" b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μεγέθυνσης κεφαλαίου με διαφορετικά </a:t>
            </a:r>
            <a:r>
              <a:rPr lang="en-US" b="1" i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s</a:t>
            </a:r>
            <a:r>
              <a:rPr lang="en-US" b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r>
              <a:rPr lang="el-GR" b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και διαφορετικά </a:t>
            </a:r>
            <a:r>
              <a:rPr lang="en-US" b="1" i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k*</a:t>
            </a:r>
            <a:endParaRPr lang="en-US" b="1" i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480208037892186E-2"/>
          <c:y val="1.4836646335453667E-2"/>
          <c:w val="0.93667559483764351"/>
          <c:h val="0.87608627796967808"/>
        </c:manualLayout>
      </c:layout>
      <c:scatterChart>
        <c:scatterStyle val="smoothMarker"/>
        <c:varyColors val="0"/>
        <c:ser>
          <c:idx val="3"/>
          <c:order val="0"/>
          <c:tx>
            <c:strRef>
              <c:f>'Ρ.μ. κεφαλαίου'!$L$20</c:f>
              <c:strCache>
                <c:ptCount val="1"/>
                <c:pt idx="0">
                  <c:v>n+g+δ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'Ρ.μ. κεφαλαίου'!$H$21:$H$61</c:f>
              <c:numCache>
                <c:formatCode>0.000</c:formatCode>
                <c:ptCount val="41"/>
                <c:pt idx="0" formatCode="General">
                  <c:v>0</c:v>
                </c:pt>
                <c:pt idx="1">
                  <c:v>1.0000000000000002E-3</c:v>
                </c:pt>
                <c:pt idx="2">
                  <c:v>2.7182818284590461E-3</c:v>
                </c:pt>
                <c:pt idx="3">
                  <c:v>7.3890560989306516E-3</c:v>
                </c:pt>
                <c:pt idx="4">
                  <c:v>2.0085536923187673E-2</c:v>
                </c:pt>
                <c:pt idx="5">
                  <c:v>5.4598150033144249E-2</c:v>
                </c:pt>
                <c:pt idx="6">
                  <c:v>0.14841315910257663</c:v>
                </c:pt>
                <c:pt idx="7">
                  <c:v>0.40342879349273519</c:v>
                </c:pt>
                <c:pt idx="8" formatCode="General">
                  <c:v>1</c:v>
                </c:pt>
                <c:pt idx="9" formatCode="0.00">
                  <c:v>1.0966331584284588</c:v>
                </c:pt>
                <c:pt idx="10" formatCode="0.00">
                  <c:v>1.211967074492577</c:v>
                </c:pt>
                <c:pt idx="11" formatCode="0.00">
                  <c:v>1.3394307643944181</c:v>
                </c:pt>
                <c:pt idx="12" formatCode="0.00">
                  <c:v>1.4802999275845456</c:v>
                </c:pt>
                <c:pt idx="13" formatCode="0.00">
                  <c:v>1.635984429995927</c:v>
                </c:pt>
                <c:pt idx="14" formatCode="0.00">
                  <c:v>1.8080424144560636</c:v>
                </c:pt>
                <c:pt idx="15" formatCode="General">
                  <c:v>2</c:v>
                </c:pt>
                <c:pt idx="16" formatCode="General">
                  <c:v>3</c:v>
                </c:pt>
                <c:pt idx="17" formatCode="General">
                  <c:v>4</c:v>
                </c:pt>
                <c:pt idx="18" formatCode="General">
                  <c:v>5</c:v>
                </c:pt>
                <c:pt idx="19" formatCode="General">
                  <c:v>6</c:v>
                </c:pt>
                <c:pt idx="20" formatCode="General">
                  <c:v>7</c:v>
                </c:pt>
                <c:pt idx="21" formatCode="General">
                  <c:v>7.2457893141112528</c:v>
                </c:pt>
                <c:pt idx="22" formatCode="General">
                  <c:v>8</c:v>
                </c:pt>
                <c:pt idx="23" formatCode="General">
                  <c:v>9</c:v>
                </c:pt>
                <c:pt idx="24" formatCode="0.00">
                  <c:v>9.9661765781934388</c:v>
                </c:pt>
                <c:pt idx="25" formatCode="General">
                  <c:v>10</c:v>
                </c:pt>
                <c:pt idx="26" formatCode="General">
                  <c:v>11</c:v>
                </c:pt>
                <c:pt idx="27" formatCode="General">
                  <c:v>12</c:v>
                </c:pt>
                <c:pt idx="28" formatCode="General">
                  <c:v>12.931373133239164</c:v>
                </c:pt>
                <c:pt idx="29" formatCode="General">
                  <c:v>13</c:v>
                </c:pt>
                <c:pt idx="30" formatCode="General">
                  <c:v>14</c:v>
                </c:pt>
                <c:pt idx="31" formatCode="General">
                  <c:v>15</c:v>
                </c:pt>
                <c:pt idx="32" formatCode="General">
                  <c:v>16</c:v>
                </c:pt>
                <c:pt idx="33" formatCode="General">
                  <c:v>17</c:v>
                </c:pt>
                <c:pt idx="34" formatCode="General">
                  <c:v>18</c:v>
                </c:pt>
                <c:pt idx="35" formatCode="General">
                  <c:v>19</c:v>
                </c:pt>
                <c:pt idx="36" formatCode="General">
                  <c:v>20</c:v>
                </c:pt>
                <c:pt idx="37" formatCode="General">
                  <c:v>21</c:v>
                </c:pt>
                <c:pt idx="38" formatCode="General">
                  <c:v>22</c:v>
                </c:pt>
                <c:pt idx="39">
                  <c:v>23</c:v>
                </c:pt>
              </c:numCache>
            </c:numRef>
          </c:xVal>
          <c:yVal>
            <c:numRef>
              <c:f>'Ρ.μ. κεφαλαίου'!$L$21:$L$61</c:f>
              <c:numCache>
                <c:formatCode>General</c:formatCode>
                <c:ptCount val="41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0.1</c:v>
                </c:pt>
                <c:pt idx="26">
                  <c:v>0.1</c:v>
                </c:pt>
                <c:pt idx="27">
                  <c:v>0.1</c:v>
                </c:pt>
                <c:pt idx="28">
                  <c:v>0.1</c:v>
                </c:pt>
                <c:pt idx="29">
                  <c:v>0.1</c:v>
                </c:pt>
                <c:pt idx="30">
                  <c:v>0.1</c:v>
                </c:pt>
                <c:pt idx="31">
                  <c:v>0.1</c:v>
                </c:pt>
                <c:pt idx="32">
                  <c:v>0.1</c:v>
                </c:pt>
                <c:pt idx="33">
                  <c:v>0.1</c:v>
                </c:pt>
                <c:pt idx="34">
                  <c:v>0.1</c:v>
                </c:pt>
                <c:pt idx="35">
                  <c:v>0.1</c:v>
                </c:pt>
                <c:pt idx="36">
                  <c:v>0.1</c:v>
                </c:pt>
                <c:pt idx="37">
                  <c:v>0.1</c:v>
                </c:pt>
                <c:pt idx="38">
                  <c:v>0.1</c:v>
                </c:pt>
                <c:pt idx="39">
                  <c:v>0.1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D8F-4E37-840F-43424D3A9B10}"/>
            </c:ext>
          </c:extLst>
        </c:ser>
        <c:ser>
          <c:idx val="5"/>
          <c:order val="1"/>
          <c:tx>
            <c:strRef>
              <c:f>'Ρ.μ. κεφαλαίου'!$N$20</c:f>
              <c:strCache>
                <c:ptCount val="1"/>
                <c:pt idx="0">
                  <c:v>SPOORf(k)/k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'Ρ.μ. κεφαλαίου'!$H$21:$H$61</c:f>
              <c:numCache>
                <c:formatCode>0.000</c:formatCode>
                <c:ptCount val="41"/>
                <c:pt idx="0" formatCode="General">
                  <c:v>0</c:v>
                </c:pt>
                <c:pt idx="1">
                  <c:v>1.0000000000000002E-3</c:v>
                </c:pt>
                <c:pt idx="2">
                  <c:v>2.7182818284590461E-3</c:v>
                </c:pt>
                <c:pt idx="3">
                  <c:v>7.3890560989306516E-3</c:v>
                </c:pt>
                <c:pt idx="4">
                  <c:v>2.0085536923187673E-2</c:v>
                </c:pt>
                <c:pt idx="5">
                  <c:v>5.4598150033144249E-2</c:v>
                </c:pt>
                <c:pt idx="6">
                  <c:v>0.14841315910257663</c:v>
                </c:pt>
                <c:pt idx="7">
                  <c:v>0.40342879349273519</c:v>
                </c:pt>
                <c:pt idx="8" formatCode="General">
                  <c:v>1</c:v>
                </c:pt>
                <c:pt idx="9" formatCode="0.00">
                  <c:v>1.0966331584284588</c:v>
                </c:pt>
                <c:pt idx="10" formatCode="0.00">
                  <c:v>1.211967074492577</c:v>
                </c:pt>
                <c:pt idx="11" formatCode="0.00">
                  <c:v>1.3394307643944181</c:v>
                </c:pt>
                <c:pt idx="12" formatCode="0.00">
                  <c:v>1.4802999275845456</c:v>
                </c:pt>
                <c:pt idx="13" formatCode="0.00">
                  <c:v>1.635984429995927</c:v>
                </c:pt>
                <c:pt idx="14" formatCode="0.00">
                  <c:v>1.8080424144560636</c:v>
                </c:pt>
                <c:pt idx="15" formatCode="General">
                  <c:v>2</c:v>
                </c:pt>
                <c:pt idx="16" formatCode="General">
                  <c:v>3</c:v>
                </c:pt>
                <c:pt idx="17" formatCode="General">
                  <c:v>4</c:v>
                </c:pt>
                <c:pt idx="18" formatCode="General">
                  <c:v>5</c:v>
                </c:pt>
                <c:pt idx="19" formatCode="General">
                  <c:v>6</c:v>
                </c:pt>
                <c:pt idx="20" formatCode="General">
                  <c:v>7</c:v>
                </c:pt>
                <c:pt idx="21" formatCode="General">
                  <c:v>7.2457893141112528</c:v>
                </c:pt>
                <c:pt idx="22" formatCode="General">
                  <c:v>8</c:v>
                </c:pt>
                <c:pt idx="23" formatCode="General">
                  <c:v>9</c:v>
                </c:pt>
                <c:pt idx="24" formatCode="0.00">
                  <c:v>9.9661765781934388</c:v>
                </c:pt>
                <c:pt idx="25" formatCode="General">
                  <c:v>10</c:v>
                </c:pt>
                <c:pt idx="26" formatCode="General">
                  <c:v>11</c:v>
                </c:pt>
                <c:pt idx="27" formatCode="General">
                  <c:v>12</c:v>
                </c:pt>
                <c:pt idx="28" formatCode="General">
                  <c:v>12.931373133239164</c:v>
                </c:pt>
                <c:pt idx="29" formatCode="General">
                  <c:v>13</c:v>
                </c:pt>
                <c:pt idx="30" formatCode="General">
                  <c:v>14</c:v>
                </c:pt>
                <c:pt idx="31" formatCode="General">
                  <c:v>15</c:v>
                </c:pt>
                <c:pt idx="32" formatCode="General">
                  <c:v>16</c:v>
                </c:pt>
                <c:pt idx="33" formatCode="General">
                  <c:v>17</c:v>
                </c:pt>
                <c:pt idx="34" formatCode="General">
                  <c:v>18</c:v>
                </c:pt>
                <c:pt idx="35" formatCode="General">
                  <c:v>19</c:v>
                </c:pt>
                <c:pt idx="36" formatCode="General">
                  <c:v>20</c:v>
                </c:pt>
                <c:pt idx="37" formatCode="General">
                  <c:v>21</c:v>
                </c:pt>
                <c:pt idx="38" formatCode="General">
                  <c:v>22</c:v>
                </c:pt>
                <c:pt idx="39">
                  <c:v>23</c:v>
                </c:pt>
              </c:numCache>
            </c:numRef>
          </c:xVal>
          <c:yVal>
            <c:numRef>
              <c:f>'Ρ.μ. κεφαλαίου'!$N$21:$N$61</c:f>
              <c:numCache>
                <c:formatCode>General</c:formatCode>
                <c:ptCount val="41"/>
                <c:pt idx="1">
                  <c:v>50.357016471766684</c:v>
                </c:pt>
                <c:pt idx="2">
                  <c:v>25.006554322661273</c:v>
                </c:pt>
                <c:pt idx="3">
                  <c:v>12.417887375095134</c:v>
                </c:pt>
                <c:pt idx="4">
                  <c:v>6.1665403746091245</c:v>
                </c:pt>
                <c:pt idx="5">
                  <c:v>3.0622133252672654</c:v>
                </c:pt>
                <c:pt idx="6">
                  <c:v>1.520650134401947</c:v>
                </c:pt>
                <c:pt idx="7">
                  <c:v>0.75513250895243855</c:v>
                </c:pt>
                <c:pt idx="8">
                  <c:v>0.4</c:v>
                </c:pt>
                <c:pt idx="9">
                  <c:v>0.37498770636091594</c:v>
                </c:pt>
                <c:pt idx="10">
                  <c:v>0.34963621995162453</c:v>
                </c:pt>
                <c:pt idx="11">
                  <c:v>0.32599865069817141</c:v>
                </c:pt>
                <c:pt idx="12">
                  <c:v>0.30395912720865292</c:v>
                </c:pt>
                <c:pt idx="13">
                  <c:v>0.28340961171335399</c:v>
                </c:pt>
                <c:pt idx="14">
                  <c:v>0.26424937046347574</c:v>
                </c:pt>
                <c:pt idx="15">
                  <c:v>0.24622888266898327</c:v>
                </c:pt>
                <c:pt idx="16">
                  <c:v>0.18538522270878791</c:v>
                </c:pt>
                <c:pt idx="17">
                  <c:v>0.1515716566510398</c:v>
                </c:pt>
                <c:pt idx="18">
                  <c:v>0.12965252773542099</c:v>
                </c:pt>
                <c:pt idx="19">
                  <c:v>0.11411799062731369</c:v>
                </c:pt>
                <c:pt idx="20">
                  <c:v>0.10244514071548556</c:v>
                </c:pt>
                <c:pt idx="21">
                  <c:v>0.1</c:v>
                </c:pt>
                <c:pt idx="22">
                  <c:v>9.3303299153680741E-2</c:v>
                </c:pt>
                <c:pt idx="23">
                  <c:v>8.5919201996967232E-2</c:v>
                </c:pt>
                <c:pt idx="24">
                  <c:v>8.0000000000000029E-2</c:v>
                </c:pt>
                <c:pt idx="25">
                  <c:v>7.9810492598755195E-2</c:v>
                </c:pt>
                <c:pt idx="26">
                  <c:v>7.4659505951230692E-2</c:v>
                </c:pt>
                <c:pt idx="27">
                  <c:v>7.0247863311482375E-2</c:v>
                </c:pt>
                <c:pt idx="28">
                  <c:v>6.666666666666668E-2</c:v>
                </c:pt>
                <c:pt idx="29">
                  <c:v>6.6420118289894775E-2</c:v>
                </c:pt>
                <c:pt idx="30">
                  <c:v>6.3062381333101922E-2</c:v>
                </c:pt>
                <c:pt idx="31">
                  <c:v>6.0089156822470811E-2</c:v>
                </c:pt>
                <c:pt idx="32">
                  <c:v>5.7434917749851759E-2</c:v>
                </c:pt>
                <c:pt idx="33">
                  <c:v>5.5048532557210615E-2</c:v>
                </c:pt>
                <c:pt idx="34">
                  <c:v>5.2889472768809793E-2</c:v>
                </c:pt>
                <c:pt idx="35">
                  <c:v>5.0925168031317636E-2</c:v>
                </c:pt>
                <c:pt idx="36">
                  <c:v>4.9129121044631616E-2</c:v>
                </c:pt>
                <c:pt idx="37">
                  <c:v>4.7479538067433512E-2</c:v>
                </c:pt>
                <c:pt idx="38">
                  <c:v>4.5958316827474602E-2</c:v>
                </c:pt>
                <c:pt idx="39">
                  <c:v>4.455028699384022E-2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7D8F-4E37-840F-43424D3A9B10}"/>
            </c:ext>
          </c:extLst>
        </c:ser>
        <c:ser>
          <c:idx val="6"/>
          <c:order val="2"/>
          <c:tx>
            <c:strRef>
              <c:f>'Ρ.μ. κεφαλαίου'!$O$20</c:f>
              <c:strCache>
                <c:ptCount val="1"/>
                <c:pt idx="0">
                  <c:v>SRICHf(k)/k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'Ρ.μ. κεφαλαίου'!$H$21:$H$61</c:f>
              <c:numCache>
                <c:formatCode>0.000</c:formatCode>
                <c:ptCount val="41"/>
                <c:pt idx="0" formatCode="General">
                  <c:v>0</c:v>
                </c:pt>
                <c:pt idx="1">
                  <c:v>1.0000000000000002E-3</c:v>
                </c:pt>
                <c:pt idx="2">
                  <c:v>2.7182818284590461E-3</c:v>
                </c:pt>
                <c:pt idx="3">
                  <c:v>7.3890560989306516E-3</c:v>
                </c:pt>
                <c:pt idx="4">
                  <c:v>2.0085536923187673E-2</c:v>
                </c:pt>
                <c:pt idx="5">
                  <c:v>5.4598150033144249E-2</c:v>
                </c:pt>
                <c:pt idx="6">
                  <c:v>0.14841315910257663</c:v>
                </c:pt>
                <c:pt idx="7">
                  <c:v>0.40342879349273519</c:v>
                </c:pt>
                <c:pt idx="8" formatCode="General">
                  <c:v>1</c:v>
                </c:pt>
                <c:pt idx="9" formatCode="0.00">
                  <c:v>1.0966331584284588</c:v>
                </c:pt>
                <c:pt idx="10" formatCode="0.00">
                  <c:v>1.211967074492577</c:v>
                </c:pt>
                <c:pt idx="11" formatCode="0.00">
                  <c:v>1.3394307643944181</c:v>
                </c:pt>
                <c:pt idx="12" formatCode="0.00">
                  <c:v>1.4802999275845456</c:v>
                </c:pt>
                <c:pt idx="13" formatCode="0.00">
                  <c:v>1.635984429995927</c:v>
                </c:pt>
                <c:pt idx="14" formatCode="0.00">
                  <c:v>1.8080424144560636</c:v>
                </c:pt>
                <c:pt idx="15" formatCode="General">
                  <c:v>2</c:v>
                </c:pt>
                <c:pt idx="16" formatCode="General">
                  <c:v>3</c:v>
                </c:pt>
                <c:pt idx="17" formatCode="General">
                  <c:v>4</c:v>
                </c:pt>
                <c:pt idx="18" formatCode="General">
                  <c:v>5</c:v>
                </c:pt>
                <c:pt idx="19" formatCode="General">
                  <c:v>6</c:v>
                </c:pt>
                <c:pt idx="20" formatCode="General">
                  <c:v>7</c:v>
                </c:pt>
                <c:pt idx="21" formatCode="General">
                  <c:v>7.2457893141112528</c:v>
                </c:pt>
                <c:pt idx="22" formatCode="General">
                  <c:v>8</c:v>
                </c:pt>
                <c:pt idx="23" formatCode="General">
                  <c:v>9</c:v>
                </c:pt>
                <c:pt idx="24" formatCode="0.00">
                  <c:v>9.9661765781934388</c:v>
                </c:pt>
                <c:pt idx="25" formatCode="General">
                  <c:v>10</c:v>
                </c:pt>
                <c:pt idx="26" formatCode="General">
                  <c:v>11</c:v>
                </c:pt>
                <c:pt idx="27" formatCode="General">
                  <c:v>12</c:v>
                </c:pt>
                <c:pt idx="28" formatCode="General">
                  <c:v>12.931373133239164</c:v>
                </c:pt>
                <c:pt idx="29" formatCode="General">
                  <c:v>13</c:v>
                </c:pt>
                <c:pt idx="30" formatCode="General">
                  <c:v>14</c:v>
                </c:pt>
                <c:pt idx="31" formatCode="General">
                  <c:v>15</c:v>
                </c:pt>
                <c:pt idx="32" formatCode="General">
                  <c:v>16</c:v>
                </c:pt>
                <c:pt idx="33" formatCode="General">
                  <c:v>17</c:v>
                </c:pt>
                <c:pt idx="34" formatCode="General">
                  <c:v>18</c:v>
                </c:pt>
                <c:pt idx="35" formatCode="General">
                  <c:v>19</c:v>
                </c:pt>
                <c:pt idx="36" formatCode="General">
                  <c:v>20</c:v>
                </c:pt>
                <c:pt idx="37" formatCode="General">
                  <c:v>21</c:v>
                </c:pt>
                <c:pt idx="38" formatCode="General">
                  <c:v>22</c:v>
                </c:pt>
                <c:pt idx="39">
                  <c:v>23</c:v>
                </c:pt>
              </c:numCache>
            </c:numRef>
          </c:xVal>
          <c:yVal>
            <c:numRef>
              <c:f>'Ρ.μ. κεφαλαίου'!$O$21:$O$61</c:f>
              <c:numCache>
                <c:formatCode>General</c:formatCode>
                <c:ptCount val="41"/>
                <c:pt idx="1">
                  <c:v>75.535524707650012</c:v>
                </c:pt>
                <c:pt idx="2">
                  <c:v>37.50983148399191</c:v>
                </c:pt>
                <c:pt idx="3">
                  <c:v>18.626831062642697</c:v>
                </c:pt>
                <c:pt idx="4">
                  <c:v>9.2498105619136854</c:v>
                </c:pt>
                <c:pt idx="5">
                  <c:v>4.5933199879008972</c:v>
                </c:pt>
                <c:pt idx="6">
                  <c:v>2.2809752016029203</c:v>
                </c:pt>
                <c:pt idx="7">
                  <c:v>1.1326987634286576</c:v>
                </c:pt>
                <c:pt idx="8">
                  <c:v>0.6</c:v>
                </c:pt>
                <c:pt idx="9">
                  <c:v>0.5624815595413738</c:v>
                </c:pt>
                <c:pt idx="10">
                  <c:v>0.52445432992743668</c:v>
                </c:pt>
                <c:pt idx="11">
                  <c:v>0.48899797604725703</c:v>
                </c:pt>
                <c:pt idx="12">
                  <c:v>0.45593869081297939</c:v>
                </c:pt>
                <c:pt idx="13">
                  <c:v>0.42511441757003093</c:v>
                </c:pt>
                <c:pt idx="14">
                  <c:v>0.39637405569521356</c:v>
                </c:pt>
                <c:pt idx="15">
                  <c:v>0.36934332400347486</c:v>
                </c:pt>
                <c:pt idx="16">
                  <c:v>0.27807783406318182</c:v>
                </c:pt>
                <c:pt idx="17">
                  <c:v>0.22735748497655969</c:v>
                </c:pt>
                <c:pt idx="18">
                  <c:v>0.19447879160313147</c:v>
                </c:pt>
                <c:pt idx="19">
                  <c:v>0.1711769859409705</c:v>
                </c:pt>
                <c:pt idx="20">
                  <c:v>0.15366771107322832</c:v>
                </c:pt>
                <c:pt idx="21">
                  <c:v>0.15</c:v>
                </c:pt>
                <c:pt idx="22">
                  <c:v>0.13995494873052111</c:v>
                </c:pt>
                <c:pt idx="23">
                  <c:v>0.12887880299545085</c:v>
                </c:pt>
                <c:pt idx="24">
                  <c:v>0.12000000000000001</c:v>
                </c:pt>
                <c:pt idx="25">
                  <c:v>0.11971573889813278</c:v>
                </c:pt>
                <c:pt idx="26">
                  <c:v>0.11198925892684602</c:v>
                </c:pt>
                <c:pt idx="27">
                  <c:v>0.10537179496722354</c:v>
                </c:pt>
                <c:pt idx="28">
                  <c:v>0.1</c:v>
                </c:pt>
                <c:pt idx="29">
                  <c:v>9.9630177434842135E-2</c:v>
                </c:pt>
                <c:pt idx="30">
                  <c:v>9.459357199965289E-2</c:v>
                </c:pt>
                <c:pt idx="31">
                  <c:v>9.01337352337062E-2</c:v>
                </c:pt>
                <c:pt idx="32">
                  <c:v>8.6152376624777635E-2</c:v>
                </c:pt>
                <c:pt idx="33">
                  <c:v>8.2572798835815919E-2</c:v>
                </c:pt>
                <c:pt idx="34">
                  <c:v>7.9334209153214694E-2</c:v>
                </c:pt>
                <c:pt idx="35">
                  <c:v>7.638775204697644E-2</c:v>
                </c:pt>
                <c:pt idx="36">
                  <c:v>7.3693681566947417E-2</c:v>
                </c:pt>
                <c:pt idx="37">
                  <c:v>7.1219307101150264E-2</c:v>
                </c:pt>
                <c:pt idx="38">
                  <c:v>6.893747524121191E-2</c:v>
                </c:pt>
                <c:pt idx="39">
                  <c:v>6.6825430490760326E-2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7D8F-4E37-840F-43424D3A9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299872"/>
        <c:axId val="491302784"/>
      </c:scatterChart>
      <c:valAx>
        <c:axId val="491299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302784"/>
        <c:crosses val="autoZero"/>
        <c:crossBetween val="midCat"/>
      </c:valAx>
      <c:valAx>
        <c:axId val="491302784"/>
        <c:scaling>
          <c:orientation val="minMax"/>
          <c:max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2998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Sheet3!$H$8:$H$18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xVal>
          <c:yVal>
            <c:numRef>
              <c:f>Sheet3!$I$8:$I$18</c:f>
              <c:numCache>
                <c:formatCode>General</c:formatCode>
                <c:ptCount val="11"/>
                <c:pt idx="0">
                  <c:v>1000</c:v>
                </c:pt>
                <c:pt idx="1">
                  <c:v>1010</c:v>
                </c:pt>
                <c:pt idx="2">
                  <c:v>1060</c:v>
                </c:pt>
                <c:pt idx="3">
                  <c:v>1080</c:v>
                </c:pt>
                <c:pt idx="4">
                  <c:v>1100</c:v>
                </c:pt>
                <c:pt idx="5">
                  <c:v>1150</c:v>
                </c:pt>
                <c:pt idx="6">
                  <c:v>1200</c:v>
                </c:pt>
                <c:pt idx="7">
                  <c:v>1300</c:v>
                </c:pt>
                <c:pt idx="8">
                  <c:v>1450</c:v>
                </c:pt>
                <c:pt idx="9">
                  <c:v>1500</c:v>
                </c:pt>
                <c:pt idx="10">
                  <c:v>1600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D7F-4FA6-B047-FB2B4401E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9842464"/>
        <c:axId val="1979842880"/>
      </c:scatterChart>
      <c:valAx>
        <c:axId val="1979842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842880"/>
        <c:crosses val="autoZero"/>
        <c:crossBetween val="midCat"/>
      </c:valAx>
      <c:valAx>
        <c:axId val="197984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8424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5843568-F314-452A-873E-9208BB99998B}">
  <sheetPr/>
  <sheetViews>
    <sheetView zoomScale="134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2889F4B-2699-49C7-9F9A-6C7EF0640ECD}">
  <sheetPr/>
  <sheetViews>
    <sheetView zoomScale="13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emf"/><Relationship Id="rId3" Type="http://schemas.openxmlformats.org/officeDocument/2006/relationships/image" Target="../media/image8.emf"/><Relationship Id="rId7" Type="http://schemas.openxmlformats.org/officeDocument/2006/relationships/image" Target="../media/image12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6" Type="http://schemas.openxmlformats.org/officeDocument/2006/relationships/image" Target="../media/image11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1.emf"/><Relationship Id="rId3" Type="http://schemas.openxmlformats.org/officeDocument/2006/relationships/image" Target="../media/image16.emf"/><Relationship Id="rId7" Type="http://schemas.openxmlformats.org/officeDocument/2006/relationships/image" Target="../media/image20.emf"/><Relationship Id="rId2" Type="http://schemas.openxmlformats.org/officeDocument/2006/relationships/image" Target="../media/image15.emf"/><Relationship Id="rId1" Type="http://schemas.openxmlformats.org/officeDocument/2006/relationships/image" Target="../media/image14.emf"/><Relationship Id="rId6" Type="http://schemas.openxmlformats.org/officeDocument/2006/relationships/image" Target="../media/image19.emf"/><Relationship Id="rId5" Type="http://schemas.openxmlformats.org/officeDocument/2006/relationships/image" Target="../media/image18.emf"/><Relationship Id="rId4" Type="http://schemas.openxmlformats.org/officeDocument/2006/relationships/image" Target="../media/image17.emf"/><Relationship Id="rId9" Type="http://schemas.openxmlformats.org/officeDocument/2006/relationships/image" Target="../media/image22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23.emf"/><Relationship Id="rId2" Type="http://schemas.openxmlformats.org/officeDocument/2006/relationships/image" Target="../media/image3.emf"/><Relationship Id="rId1" Type="http://schemas.openxmlformats.org/officeDocument/2006/relationships/image" Target="../media/image1.emf"/><Relationship Id="rId4" Type="http://schemas.openxmlformats.org/officeDocument/2006/relationships/image" Target="../media/image2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6.emf"/><Relationship Id="rId1" Type="http://schemas.openxmlformats.org/officeDocument/2006/relationships/image" Target="../media/image2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9524</xdr:colOff>
      <xdr:row>21</xdr:row>
      <xdr:rowOff>195261</xdr:rowOff>
    </xdr:from>
    <xdr:to>
      <xdr:col>24</xdr:col>
      <xdr:colOff>581025</xdr:colOff>
      <xdr:row>49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0</xdr:rowOff>
        </xdr:from>
        <xdr:to>
          <xdr:col>5</xdr:col>
          <xdr:colOff>47625</xdr:colOff>
          <xdr:row>34</xdr:row>
          <xdr:rowOff>171450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12</xdr:col>
      <xdr:colOff>585786</xdr:colOff>
      <xdr:row>52</xdr:row>
      <xdr:rowOff>14286</xdr:rowOff>
    </xdr:from>
    <xdr:to>
      <xdr:col>24</xdr:col>
      <xdr:colOff>609599</xdr:colOff>
      <xdr:row>71</xdr:row>
      <xdr:rowOff>38100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53</xdr:row>
          <xdr:rowOff>0</xdr:rowOff>
        </xdr:from>
        <xdr:to>
          <xdr:col>6</xdr:col>
          <xdr:colOff>304800</xdr:colOff>
          <xdr:row>55</xdr:row>
          <xdr:rowOff>142875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0</xdr:rowOff>
        </xdr:from>
        <xdr:to>
          <xdr:col>4</xdr:col>
          <xdr:colOff>142875</xdr:colOff>
          <xdr:row>28</xdr:row>
          <xdr:rowOff>19050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12</xdr:col>
      <xdr:colOff>142875</xdr:colOff>
      <xdr:row>0</xdr:row>
      <xdr:rowOff>0</xdr:rowOff>
    </xdr:from>
    <xdr:to>
      <xdr:col>23</xdr:col>
      <xdr:colOff>362917</xdr:colOff>
      <xdr:row>19</xdr:row>
      <xdr:rowOff>267262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81950" y="0"/>
          <a:ext cx="6925642" cy="4029637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85</xdr:row>
      <xdr:rowOff>0</xdr:rowOff>
    </xdr:from>
    <xdr:to>
      <xdr:col>19</xdr:col>
      <xdr:colOff>477384</xdr:colOff>
      <xdr:row>91</xdr:row>
      <xdr:rowOff>143054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457700" y="17278350"/>
          <a:ext cx="8125959" cy="12860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7537" cy="607751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D2165C-4D1A-4BD0-BD6A-2DD5F2350CE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0.1789</cdr:x>
      <cdr:y>0.14386</cdr:y>
    </cdr:from>
    <cdr:to>
      <cdr:x>0.3789</cdr:x>
      <cdr:y>0.21261</cdr:y>
    </cdr:to>
    <cdr:pic>
      <cdr:nvPicPr>
        <cdr:cNvPr id="4097" name="Object 1">
          <a:extLst xmlns:a="http://schemas.openxmlformats.org/drawingml/2006/main">
            <a:ext uri="{FF2B5EF4-FFF2-40B4-BE49-F238E27FC236}">
              <a16:creationId xmlns:a16="http://schemas.microsoft.com/office/drawing/2014/main" id="{4BFAED47-DC87-4F59-AB9B-1371B6D7101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63321" y="874309"/>
          <a:ext cx="1859507" cy="41782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pic>
  </cdr:relSizeAnchor>
  <cdr:relSizeAnchor xmlns:cdr="http://schemas.openxmlformats.org/drawingml/2006/chartDrawing">
    <cdr:from>
      <cdr:x>0.78211</cdr:x>
      <cdr:y>0.49474</cdr:y>
    </cdr:from>
    <cdr:to>
      <cdr:x>0.88036</cdr:x>
      <cdr:y>0.54799</cdr:y>
    </cdr:to>
    <cdr:pic>
      <cdr:nvPicPr>
        <cdr:cNvPr id="4098" name="Object 2">
          <a:extLst xmlns:a="http://schemas.openxmlformats.org/drawingml/2006/main">
            <a:ext uri="{FF2B5EF4-FFF2-40B4-BE49-F238E27FC236}">
              <a16:creationId xmlns:a16="http://schemas.microsoft.com/office/drawing/2014/main" id="{DB7F73B5-6BD3-4273-A69D-9C63362AEAC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7271698" y="3006772"/>
          <a:ext cx="913483" cy="32362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pic>
  </cdr:relSizeAnchor>
  <cdr:relSizeAnchor xmlns:cdr="http://schemas.openxmlformats.org/drawingml/2006/chartDrawing">
    <cdr:from>
      <cdr:x>0.13761</cdr:x>
      <cdr:y>0.27602</cdr:y>
    </cdr:from>
    <cdr:to>
      <cdr:x>0.16636</cdr:x>
      <cdr:y>0.39827</cdr:y>
    </cdr:to>
    <cdr:pic>
      <cdr:nvPicPr>
        <cdr:cNvPr id="4099" name="Object 3">
          <a:extLst xmlns:a="http://schemas.openxmlformats.org/drawingml/2006/main">
            <a:ext uri="{FF2B5EF4-FFF2-40B4-BE49-F238E27FC236}">
              <a16:creationId xmlns:a16="http://schemas.microsoft.com/office/drawing/2014/main" id="{9B07667C-D3FB-4022-BAAE-24D9F2B9952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279478" y="1677537"/>
          <a:ext cx="267304" cy="74297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pic>
  </cdr:relSizeAnchor>
  <cdr:relSizeAnchor xmlns:cdr="http://schemas.openxmlformats.org/drawingml/2006/chartDrawing">
    <cdr:from>
      <cdr:x>0.17813</cdr:x>
      <cdr:y>0.23977</cdr:y>
    </cdr:from>
    <cdr:to>
      <cdr:x>0.17813</cdr:x>
      <cdr:y>0.57778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ABDFF9FD-2E46-46BB-8176-6BAF064F8A83}"/>
            </a:ext>
          </a:extLst>
        </cdr:cNvPr>
        <cdr:cNvCxnSpPr/>
      </cdr:nvCxnSpPr>
      <cdr:spPr>
        <a:xfrm xmlns:a="http://schemas.openxmlformats.org/drawingml/2006/main">
          <a:off x="1656213" y="1457183"/>
          <a:ext cx="0" cy="2054272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0.30275</cdr:x>
      <cdr:y>0.4807</cdr:y>
    </cdr:from>
    <cdr:to>
      <cdr:x>0.30275</cdr:x>
      <cdr:y>0.57544</cdr:y>
    </cdr:to>
    <cdr:cxnSp macro="">
      <cdr:nvCxnSpPr>
        <cdr:cNvPr id="8" name="Straight Arrow Connector 7">
          <a:extLst xmlns:a="http://schemas.openxmlformats.org/drawingml/2006/main">
            <a:ext uri="{FF2B5EF4-FFF2-40B4-BE49-F238E27FC236}">
              <a16:creationId xmlns:a16="http://schemas.microsoft.com/office/drawing/2014/main" id="{4EF25D01-25CA-4618-9097-A761E9D44ED6}"/>
            </a:ext>
          </a:extLst>
        </cdr:cNvPr>
        <cdr:cNvCxnSpPr/>
      </cdr:nvCxnSpPr>
      <cdr:spPr>
        <a:xfrm xmlns:a="http://schemas.openxmlformats.org/drawingml/2006/main" flipH="1">
          <a:off x="2814851" y="2921474"/>
          <a:ext cx="1" cy="57576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0.42125</cdr:x>
      <cdr:y>0.85497</cdr:y>
    </cdr:from>
    <cdr:to>
      <cdr:x>0.44725</cdr:x>
      <cdr:y>0.90357</cdr:y>
    </cdr:to>
    <cdr:pic>
      <cdr:nvPicPr>
        <cdr:cNvPr id="9" name="chart">
          <a:extLst xmlns:a="http://schemas.openxmlformats.org/drawingml/2006/main">
            <a:ext uri="{FF2B5EF4-FFF2-40B4-BE49-F238E27FC236}">
              <a16:creationId xmlns:a16="http://schemas.microsoft.com/office/drawing/2014/main" id="{0F0D5F2E-EFAD-493A-BBAC-C726E843ECB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3916623" y="5196101"/>
          <a:ext cx="241678" cy="29538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0.30887</cdr:x>
      <cdr:y>0.85263</cdr:y>
    </cdr:from>
    <cdr:to>
      <cdr:x>0.35951</cdr:x>
      <cdr:y>0.90428</cdr:y>
    </cdr:to>
    <cdr:pic>
      <cdr:nvPicPr>
        <cdr:cNvPr id="10" name="chart">
          <a:extLst xmlns:a="http://schemas.openxmlformats.org/drawingml/2006/main">
            <a:ext uri="{FF2B5EF4-FFF2-40B4-BE49-F238E27FC236}">
              <a16:creationId xmlns:a16="http://schemas.microsoft.com/office/drawing/2014/main" id="{767AB577-71AC-4F1B-9F31-0C020217262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/>
        <a:stretch xmlns:a="http://schemas.openxmlformats.org/drawingml/2006/main">
          <a:fillRect/>
        </a:stretch>
      </cdr:blipFill>
      <cdr:spPr>
        <a:xfrm xmlns:a="http://schemas.openxmlformats.org/drawingml/2006/main">
          <a:off x="2871716" y="5181884"/>
          <a:ext cx="470849" cy="31389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0.30122</cdr:x>
      <cdr:y>0.57193</cdr:y>
    </cdr:from>
    <cdr:to>
      <cdr:x>0.30275</cdr:x>
      <cdr:y>0.90526</cdr:y>
    </cdr:to>
    <cdr:cxnSp macro="">
      <cdr:nvCxnSpPr>
        <cdr:cNvPr id="12" name="Straight Connector 11">
          <a:extLst xmlns:a="http://schemas.openxmlformats.org/drawingml/2006/main">
            <a:ext uri="{FF2B5EF4-FFF2-40B4-BE49-F238E27FC236}">
              <a16:creationId xmlns:a16="http://schemas.microsoft.com/office/drawing/2014/main" id="{117935BF-69F0-4E14-8F4D-299EC44896F8}"/>
            </a:ext>
          </a:extLst>
        </cdr:cNvPr>
        <cdr:cNvCxnSpPr/>
      </cdr:nvCxnSpPr>
      <cdr:spPr>
        <a:xfrm xmlns:a="http://schemas.openxmlformats.org/drawingml/2006/main" flipH="1">
          <a:off x="2800635" y="3475914"/>
          <a:ext cx="14216" cy="202583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0.17661</cdr:x>
      <cdr:y>0.57712</cdr:y>
    </cdr:from>
    <cdr:to>
      <cdr:x>0.17771</cdr:x>
      <cdr:y>0.90409</cdr:y>
    </cdr:to>
    <cdr:cxnSp macro="">
      <cdr:nvCxnSpPr>
        <cdr:cNvPr id="16" name="Straight Connector 15">
          <a:extLst xmlns:a="http://schemas.openxmlformats.org/drawingml/2006/main">
            <a:ext uri="{FF2B5EF4-FFF2-40B4-BE49-F238E27FC236}">
              <a16:creationId xmlns:a16="http://schemas.microsoft.com/office/drawing/2014/main" id="{895EEF28-0F73-4844-9678-3448CECD1915}"/>
            </a:ext>
          </a:extLst>
        </cdr:cNvPr>
        <cdr:cNvCxnSpPr/>
      </cdr:nvCxnSpPr>
      <cdr:spPr>
        <a:xfrm xmlns:a="http://schemas.openxmlformats.org/drawingml/2006/main" flipH="1">
          <a:off x="1641996" y="3507474"/>
          <a:ext cx="10236" cy="198717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0.24516</cdr:x>
      <cdr:y>0.50058</cdr:y>
    </cdr:from>
    <cdr:to>
      <cdr:x>0.29223</cdr:x>
      <cdr:y>0.5546</cdr:y>
    </cdr:to>
    <cdr:pic>
      <cdr:nvPicPr>
        <cdr:cNvPr id="14" name="chart">
          <a:extLst xmlns:a="http://schemas.openxmlformats.org/drawingml/2006/main">
            <a:ext uri="{FF2B5EF4-FFF2-40B4-BE49-F238E27FC236}">
              <a16:creationId xmlns:a16="http://schemas.microsoft.com/office/drawing/2014/main" id="{1AAF8BC6-139C-42CE-BEB5-CCB25F9A9A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6"/>
        <a:stretch xmlns:a="http://schemas.openxmlformats.org/drawingml/2006/main">
          <a:fillRect/>
        </a:stretch>
      </cdr:blipFill>
      <cdr:spPr>
        <a:xfrm xmlns:a="http://schemas.openxmlformats.org/drawingml/2006/main">
          <a:off x="2279366" y="3042313"/>
          <a:ext cx="437676" cy="32825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0.11697</cdr:x>
      <cdr:y>0.49708</cdr:y>
    </cdr:from>
    <cdr:to>
      <cdr:x>0.16936</cdr:x>
      <cdr:y>0.55556</cdr:y>
    </cdr:to>
    <cdr:pic>
      <cdr:nvPicPr>
        <cdr:cNvPr id="17" name="chart">
          <a:extLst xmlns:a="http://schemas.openxmlformats.org/drawingml/2006/main">
            <a:ext uri="{FF2B5EF4-FFF2-40B4-BE49-F238E27FC236}">
              <a16:creationId xmlns:a16="http://schemas.microsoft.com/office/drawing/2014/main" id="{44130E18-381F-44CA-BF41-B08BEF6B735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7"/>
        <a:stretch xmlns:a="http://schemas.openxmlformats.org/drawingml/2006/main">
          <a:fillRect/>
        </a:stretch>
      </cdr:blipFill>
      <cdr:spPr>
        <a:xfrm xmlns:a="http://schemas.openxmlformats.org/drawingml/2006/main">
          <a:off x="1087556" y="3020989"/>
          <a:ext cx="487043" cy="35541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0.18196</cdr:x>
      <cdr:y>0.85146</cdr:y>
    </cdr:from>
    <cdr:to>
      <cdr:x>0.23617</cdr:x>
      <cdr:y>0.90526</cdr:y>
    </cdr:to>
    <cdr:pic>
      <cdr:nvPicPr>
        <cdr:cNvPr id="18" name="chart">
          <a:extLst xmlns:a="http://schemas.openxmlformats.org/drawingml/2006/main">
            <a:ext uri="{FF2B5EF4-FFF2-40B4-BE49-F238E27FC236}">
              <a16:creationId xmlns:a16="http://schemas.microsoft.com/office/drawing/2014/main" id="{6456E820-B0C3-4506-9931-809DD2D1DC7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8"/>
        <a:stretch xmlns:a="http://schemas.openxmlformats.org/drawingml/2006/main">
          <a:fillRect/>
        </a:stretch>
      </cdr:blipFill>
      <cdr:spPr>
        <a:xfrm xmlns:a="http://schemas.openxmlformats.org/drawingml/2006/main">
          <a:off x="1691754" y="5174776"/>
          <a:ext cx="504091" cy="326978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7537" cy="607751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25E5E68-B1A1-4747-B848-E27458B9454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0.31575</cdr:x>
      <cdr:y>0.54152</cdr:y>
    </cdr:from>
    <cdr:to>
      <cdr:x>0.31651</cdr:x>
      <cdr:y>0.88655</cdr:y>
    </cdr:to>
    <cdr:cxnSp macro="">
      <cdr:nvCxnSpPr>
        <cdr:cNvPr id="8" name="Straight Connector 7">
          <a:extLst xmlns:a="http://schemas.openxmlformats.org/drawingml/2006/main">
            <a:ext uri="{FF2B5EF4-FFF2-40B4-BE49-F238E27FC236}">
              <a16:creationId xmlns:a16="http://schemas.microsoft.com/office/drawing/2014/main" id="{E3C393B4-D692-43D9-A269-9E396B96AAEF}"/>
            </a:ext>
          </a:extLst>
        </cdr:cNvPr>
        <cdr:cNvCxnSpPr/>
      </cdr:nvCxnSpPr>
      <cdr:spPr>
        <a:xfrm xmlns:a="http://schemas.openxmlformats.org/drawingml/2006/main">
          <a:off x="2935691" y="3291100"/>
          <a:ext cx="7108" cy="209692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0.32492</cdr:x>
      <cdr:y>0.84678</cdr:y>
    </cdr:from>
    <cdr:to>
      <cdr:x>0.36283</cdr:x>
      <cdr:y>0.88596</cdr:y>
    </cdr:to>
    <cdr:pic>
      <cdr:nvPicPr>
        <cdr:cNvPr id="9" name="chart">
          <a:extLst xmlns:a="http://schemas.openxmlformats.org/drawingml/2006/main">
            <a:ext uri="{FF2B5EF4-FFF2-40B4-BE49-F238E27FC236}">
              <a16:creationId xmlns:a16="http://schemas.microsoft.com/office/drawing/2014/main" id="{7E5F1DF2-A702-4E68-8E67-E30D8784BDE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020990" y="5146344"/>
          <a:ext cx="352425" cy="23812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0.5367</cdr:x>
      <cdr:y>0.84094</cdr:y>
    </cdr:from>
    <cdr:to>
      <cdr:x>0.57358</cdr:x>
      <cdr:y>0.88012</cdr:y>
    </cdr:to>
    <cdr:pic>
      <cdr:nvPicPr>
        <cdr:cNvPr id="10" name="chart">
          <a:extLst xmlns:a="http://schemas.openxmlformats.org/drawingml/2006/main">
            <a:ext uri="{FF2B5EF4-FFF2-40B4-BE49-F238E27FC236}">
              <a16:creationId xmlns:a16="http://schemas.microsoft.com/office/drawing/2014/main" id="{8159C811-553C-4C73-9A9D-268AE3C442F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4989963" y="5110802"/>
          <a:ext cx="342900" cy="23812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0.25459</cdr:x>
      <cdr:y>0.84795</cdr:y>
    </cdr:from>
    <cdr:to>
      <cdr:x>0.29249</cdr:x>
      <cdr:y>0.88557</cdr:y>
    </cdr:to>
    <cdr:pic>
      <cdr:nvPicPr>
        <cdr:cNvPr id="12" name="chart">
          <a:extLst xmlns:a="http://schemas.openxmlformats.org/drawingml/2006/main">
            <a:ext uri="{FF2B5EF4-FFF2-40B4-BE49-F238E27FC236}">
              <a16:creationId xmlns:a16="http://schemas.microsoft.com/office/drawing/2014/main" id="{8C106F25-C754-4815-8177-CF615484D8A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2367033" y="5153451"/>
          <a:ext cx="352425" cy="2286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0.3815</cdr:x>
      <cdr:y>0.85497</cdr:y>
    </cdr:from>
    <cdr:to>
      <cdr:x>0.41838</cdr:x>
      <cdr:y>0.89258</cdr:y>
    </cdr:to>
    <cdr:pic>
      <cdr:nvPicPr>
        <cdr:cNvPr id="14" name="chart">
          <a:extLst xmlns:a="http://schemas.openxmlformats.org/drawingml/2006/main">
            <a:ext uri="{FF2B5EF4-FFF2-40B4-BE49-F238E27FC236}">
              <a16:creationId xmlns:a16="http://schemas.microsoft.com/office/drawing/2014/main" id="{6FC06625-07AE-4365-9DD7-64150388233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3546996" y="5196101"/>
          <a:ext cx="342900" cy="2286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0.24312</cdr:x>
      <cdr:y>0.53333</cdr:y>
    </cdr:from>
    <cdr:to>
      <cdr:x>0.24541</cdr:x>
      <cdr:y>0.8924</cdr:y>
    </cdr:to>
    <cdr:cxnSp macro="">
      <cdr:nvCxnSpPr>
        <cdr:cNvPr id="15" name="Straight Connector 14">
          <a:extLst xmlns:a="http://schemas.openxmlformats.org/drawingml/2006/main">
            <a:ext uri="{FF2B5EF4-FFF2-40B4-BE49-F238E27FC236}">
              <a16:creationId xmlns:a16="http://schemas.microsoft.com/office/drawing/2014/main" id="{6CCABDB3-1DE7-4DD4-A3BA-771F33496690}"/>
            </a:ext>
          </a:extLst>
        </cdr:cNvPr>
        <cdr:cNvCxnSpPr/>
      </cdr:nvCxnSpPr>
      <cdr:spPr>
        <a:xfrm xmlns:a="http://schemas.openxmlformats.org/drawingml/2006/main">
          <a:off x="2260411" y="3241344"/>
          <a:ext cx="21324" cy="218222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0.37385</cdr:x>
      <cdr:y>0.54035</cdr:y>
    </cdr:from>
    <cdr:to>
      <cdr:x>0.37462</cdr:x>
      <cdr:y>0.88538</cdr:y>
    </cdr:to>
    <cdr:cxnSp macro="">
      <cdr:nvCxnSpPr>
        <cdr:cNvPr id="18" name="Straight Connector 17">
          <a:extLst xmlns:a="http://schemas.openxmlformats.org/drawingml/2006/main">
            <a:ext uri="{FF2B5EF4-FFF2-40B4-BE49-F238E27FC236}">
              <a16:creationId xmlns:a16="http://schemas.microsoft.com/office/drawing/2014/main" id="{11843F34-6A1C-48C8-93A5-591A7C79BD17}"/>
            </a:ext>
          </a:extLst>
        </cdr:cNvPr>
        <cdr:cNvCxnSpPr/>
      </cdr:nvCxnSpPr>
      <cdr:spPr>
        <a:xfrm xmlns:a="http://schemas.openxmlformats.org/drawingml/2006/main">
          <a:off x="3475915" y="3283993"/>
          <a:ext cx="7107" cy="209692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0.24388</cdr:x>
      <cdr:y>0.45614</cdr:y>
    </cdr:from>
    <cdr:to>
      <cdr:x>0.24465</cdr:x>
      <cdr:y>0.54386</cdr:y>
    </cdr:to>
    <cdr:cxnSp macro="">
      <cdr:nvCxnSpPr>
        <cdr:cNvPr id="21" name="Straight Arrow Connector 20">
          <a:extLst xmlns:a="http://schemas.openxmlformats.org/drawingml/2006/main">
            <a:ext uri="{FF2B5EF4-FFF2-40B4-BE49-F238E27FC236}">
              <a16:creationId xmlns:a16="http://schemas.microsoft.com/office/drawing/2014/main" id="{EF443885-A9B3-48CE-8C75-3FDC125CFD55}"/>
            </a:ext>
          </a:extLst>
        </cdr:cNvPr>
        <cdr:cNvCxnSpPr/>
      </cdr:nvCxnSpPr>
      <cdr:spPr>
        <a:xfrm xmlns:a="http://schemas.openxmlformats.org/drawingml/2006/main">
          <a:off x="2267519" y="2772202"/>
          <a:ext cx="7108" cy="53311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0.3732</cdr:x>
      <cdr:y>0.42807</cdr:y>
    </cdr:from>
    <cdr:to>
      <cdr:x>0.37462</cdr:x>
      <cdr:y>0.53818</cdr:y>
    </cdr:to>
    <cdr:cxnSp macro="">
      <cdr:nvCxnSpPr>
        <cdr:cNvPr id="23" name="Straight Arrow Connector 22">
          <a:extLst xmlns:a="http://schemas.openxmlformats.org/drawingml/2006/main">
            <a:ext uri="{FF2B5EF4-FFF2-40B4-BE49-F238E27FC236}">
              <a16:creationId xmlns:a16="http://schemas.microsoft.com/office/drawing/2014/main" id="{80DB4EEF-6EBF-4EFC-9485-1A016EC39956}"/>
            </a:ext>
          </a:extLst>
        </cdr:cNvPr>
        <cdr:cNvCxnSpPr/>
      </cdr:nvCxnSpPr>
      <cdr:spPr>
        <a:xfrm xmlns:a="http://schemas.openxmlformats.org/drawingml/2006/main" flipH="1">
          <a:off x="3469848" y="2601604"/>
          <a:ext cx="13174" cy="66921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0.20031</cdr:x>
      <cdr:y>0.46667</cdr:y>
    </cdr:from>
    <cdr:to>
      <cdr:x>0.23821</cdr:x>
      <cdr:y>0.50898</cdr:y>
    </cdr:to>
    <cdr:pic>
      <cdr:nvPicPr>
        <cdr:cNvPr id="25" name="chart">
          <a:extLst xmlns:a="http://schemas.openxmlformats.org/drawingml/2006/main">
            <a:ext uri="{FF2B5EF4-FFF2-40B4-BE49-F238E27FC236}">
              <a16:creationId xmlns:a16="http://schemas.microsoft.com/office/drawing/2014/main" id="{05E846B0-CA40-41A6-84FF-3F6DEAC6591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/>
        <a:stretch xmlns:a="http://schemas.openxmlformats.org/drawingml/2006/main">
          <a:fillRect/>
        </a:stretch>
      </cdr:blipFill>
      <cdr:spPr>
        <a:xfrm xmlns:a="http://schemas.openxmlformats.org/drawingml/2006/main">
          <a:off x="1862351" y="2836175"/>
          <a:ext cx="352425" cy="25717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0.32875</cdr:x>
      <cdr:y>0.47018</cdr:y>
    </cdr:from>
    <cdr:to>
      <cdr:x>0.36563</cdr:x>
      <cdr:y>0.51249</cdr:y>
    </cdr:to>
    <cdr:pic>
      <cdr:nvPicPr>
        <cdr:cNvPr id="27" name="chart">
          <a:extLst xmlns:a="http://schemas.openxmlformats.org/drawingml/2006/main">
            <a:ext uri="{FF2B5EF4-FFF2-40B4-BE49-F238E27FC236}">
              <a16:creationId xmlns:a16="http://schemas.microsoft.com/office/drawing/2014/main" id="{AB54A865-C56D-4DD3-BA92-208A7F3DFF0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6"/>
        <a:stretch xmlns:a="http://schemas.openxmlformats.org/drawingml/2006/main">
          <a:fillRect/>
        </a:stretch>
      </cdr:blipFill>
      <cdr:spPr>
        <a:xfrm xmlns:a="http://schemas.openxmlformats.org/drawingml/2006/main">
          <a:off x="3056530" y="2857500"/>
          <a:ext cx="342900" cy="25717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0.27446</cdr:x>
      <cdr:y>0.23041</cdr:y>
    </cdr:from>
    <cdr:to>
      <cdr:x>0.3595</cdr:x>
      <cdr:y>0.26802</cdr:y>
    </cdr:to>
    <cdr:pic>
      <cdr:nvPicPr>
        <cdr:cNvPr id="28" name="chart">
          <a:extLst xmlns:a="http://schemas.openxmlformats.org/drawingml/2006/main">
            <a:ext uri="{FF2B5EF4-FFF2-40B4-BE49-F238E27FC236}">
              <a16:creationId xmlns:a16="http://schemas.microsoft.com/office/drawing/2014/main" id="{E4167754-29E4-4061-80B2-E17EEB95525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7"/>
        <a:stretch xmlns:a="http://schemas.openxmlformats.org/drawingml/2006/main">
          <a:fillRect/>
        </a:stretch>
      </cdr:blipFill>
      <cdr:spPr>
        <a:xfrm xmlns:a="http://schemas.openxmlformats.org/drawingml/2006/main">
          <a:off x="2551846" y="1400317"/>
          <a:ext cx="790575" cy="2286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0.06728</cdr:x>
      <cdr:y>0.25497</cdr:y>
    </cdr:from>
    <cdr:to>
      <cdr:x>0.15436</cdr:x>
      <cdr:y>0.29258</cdr:y>
    </cdr:to>
    <cdr:pic>
      <cdr:nvPicPr>
        <cdr:cNvPr id="29" name="chart">
          <a:extLst xmlns:a="http://schemas.openxmlformats.org/drawingml/2006/main">
            <a:ext uri="{FF2B5EF4-FFF2-40B4-BE49-F238E27FC236}">
              <a16:creationId xmlns:a16="http://schemas.microsoft.com/office/drawing/2014/main" id="{304B8DB7-301A-4863-80EA-DE6F9A67934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8"/>
        <a:stretch xmlns:a="http://schemas.openxmlformats.org/drawingml/2006/main">
          <a:fillRect/>
        </a:stretch>
      </cdr:blipFill>
      <cdr:spPr>
        <a:xfrm xmlns:a="http://schemas.openxmlformats.org/drawingml/2006/main">
          <a:off x="625522" y="1549590"/>
          <a:ext cx="809625" cy="2286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0.81651</cdr:x>
      <cdr:y>0.48889</cdr:y>
    </cdr:from>
    <cdr:to>
      <cdr:x>0.87798</cdr:x>
      <cdr:y>0.52337</cdr:y>
    </cdr:to>
    <cdr:pic>
      <cdr:nvPicPr>
        <cdr:cNvPr id="30" name="chart">
          <a:extLst xmlns:a="http://schemas.openxmlformats.org/drawingml/2006/main">
            <a:ext uri="{FF2B5EF4-FFF2-40B4-BE49-F238E27FC236}">
              <a16:creationId xmlns:a16="http://schemas.microsoft.com/office/drawing/2014/main" id="{20F8E359-C163-41C5-878E-8EB48F06D54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9"/>
        <a:stretch xmlns:a="http://schemas.openxmlformats.org/drawingml/2006/main">
          <a:fillRect/>
        </a:stretch>
      </cdr:blipFill>
      <cdr:spPr>
        <a:xfrm xmlns:a="http://schemas.openxmlformats.org/drawingml/2006/main">
          <a:off x="7591567" y="2971232"/>
          <a:ext cx="571500" cy="20955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0.52676</cdr:x>
      <cdr:y>0.53918</cdr:y>
    </cdr:from>
    <cdr:to>
      <cdr:x>0.52982</cdr:x>
      <cdr:y>0.89123</cdr:y>
    </cdr:to>
    <cdr:cxnSp macro="">
      <cdr:nvCxnSpPr>
        <cdr:cNvPr id="39" name="Straight Connector 38">
          <a:extLst xmlns:a="http://schemas.openxmlformats.org/drawingml/2006/main">
            <a:ext uri="{FF2B5EF4-FFF2-40B4-BE49-F238E27FC236}">
              <a16:creationId xmlns:a16="http://schemas.microsoft.com/office/drawing/2014/main" id="{BD925B5D-D2FF-4693-9755-AD450F10FD1E}"/>
            </a:ext>
          </a:extLst>
        </cdr:cNvPr>
        <cdr:cNvCxnSpPr/>
      </cdr:nvCxnSpPr>
      <cdr:spPr>
        <a:xfrm xmlns:a="http://schemas.openxmlformats.org/drawingml/2006/main">
          <a:off x="4897556" y="3276884"/>
          <a:ext cx="28433" cy="213957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0</xdr:rowOff>
        </xdr:from>
        <xdr:to>
          <xdr:col>5</xdr:col>
          <xdr:colOff>47625</xdr:colOff>
          <xdr:row>34</xdr:row>
          <xdr:rowOff>171450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5D27B70A-C70B-4C2F-B626-FE54F05046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0</xdr:rowOff>
        </xdr:from>
        <xdr:to>
          <xdr:col>4</xdr:col>
          <xdr:colOff>142875</xdr:colOff>
          <xdr:row>28</xdr:row>
          <xdr:rowOff>19050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928021F7-81B4-4D0B-8B4C-DBC128AAE2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16</xdr:col>
      <xdr:colOff>333375</xdr:colOff>
      <xdr:row>0</xdr:row>
      <xdr:rowOff>0</xdr:rowOff>
    </xdr:from>
    <xdr:to>
      <xdr:col>27</xdr:col>
      <xdr:colOff>553417</xdr:colOff>
      <xdr:row>21</xdr:row>
      <xdr:rowOff>29137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37B5630-E15E-498F-BF4C-371CEEAD9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10850" y="0"/>
          <a:ext cx="6925642" cy="438206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88</xdr:row>
      <xdr:rowOff>0</xdr:rowOff>
    </xdr:from>
    <xdr:to>
      <xdr:col>18</xdr:col>
      <xdr:colOff>439284</xdr:colOff>
      <xdr:row>94</xdr:row>
      <xdr:rowOff>143054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7E47E8C-39BA-484D-8FFB-41383F20E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57700" y="17278350"/>
          <a:ext cx="8125959" cy="128605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51</xdr:row>
          <xdr:rowOff>85725</xdr:rowOff>
        </xdr:from>
        <xdr:to>
          <xdr:col>5</xdr:col>
          <xdr:colOff>66675</xdr:colOff>
          <xdr:row>54</xdr:row>
          <xdr:rowOff>19050</xdr:rowOff>
        </xdr:to>
        <xdr:sp macro="" textlink="">
          <xdr:nvSpPr>
            <xdr:cNvPr id="2059" name="Object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FC3217A8-524B-428E-9C0C-D89C1BD787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581025</xdr:colOff>
          <xdr:row>42</xdr:row>
          <xdr:rowOff>57150</xdr:rowOff>
        </xdr:from>
        <xdr:to>
          <xdr:col>5</xdr:col>
          <xdr:colOff>19050</xdr:colOff>
          <xdr:row>47</xdr:row>
          <xdr:rowOff>38100</xdr:rowOff>
        </xdr:to>
        <xdr:sp macro="" textlink="">
          <xdr:nvSpPr>
            <xdr:cNvPr id="2062" name="Object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358475A-5625-4857-B795-9C126CDCBE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228600</xdr:colOff>
      <xdr:row>3</xdr:row>
      <xdr:rowOff>147637</xdr:rowOff>
    </xdr:from>
    <xdr:to>
      <xdr:col>21</xdr:col>
      <xdr:colOff>533400</xdr:colOff>
      <xdr:row>18</xdr:row>
      <xdr:rowOff>33337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F963A8B-530C-45A5-AE10-C7ADEDB9FF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25</xdr:row>
          <xdr:rowOff>0</xdr:rowOff>
        </xdr:from>
        <xdr:to>
          <xdr:col>6</xdr:col>
          <xdr:colOff>213163</xdr:colOff>
          <xdr:row>29</xdr:row>
          <xdr:rowOff>171450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5BEDDB82-4E77-428C-9447-EA69B2835F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609599</xdr:colOff>
          <xdr:row>30</xdr:row>
          <xdr:rowOff>190499</xdr:rowOff>
        </xdr:from>
        <xdr:to>
          <xdr:col>7</xdr:col>
          <xdr:colOff>100012</xdr:colOff>
          <xdr:row>35</xdr:row>
          <xdr:rowOff>9524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66A32E89-915D-476F-A8B7-C5BD89AAC2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3.emf"/><Relationship Id="rId3" Type="http://schemas.openxmlformats.org/officeDocument/2006/relationships/oleObject" Target="../embeddings/oleObject4.bin"/><Relationship Id="rId7" Type="http://schemas.openxmlformats.org/officeDocument/2006/relationships/oleObject" Target="../embeddings/oleObject6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6.xml"/><Relationship Id="rId6" Type="http://schemas.openxmlformats.org/officeDocument/2006/relationships/image" Target="../media/image3.emf"/><Relationship Id="rId5" Type="http://schemas.openxmlformats.org/officeDocument/2006/relationships/oleObject" Target="../embeddings/oleObject5.bin"/><Relationship Id="rId10" Type="http://schemas.openxmlformats.org/officeDocument/2006/relationships/image" Target="../media/image24.emf"/><Relationship Id="rId4" Type="http://schemas.openxmlformats.org/officeDocument/2006/relationships/image" Target="../media/image1.emf"/><Relationship Id="rId9" Type="http://schemas.openxmlformats.org/officeDocument/2006/relationships/oleObject" Target="../embeddings/oleObject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26.emf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25.emf"/><Relationship Id="rId4" Type="http://schemas.openxmlformats.org/officeDocument/2006/relationships/oleObject" Target="../embeddings/oleObject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EA181-4C01-4AE8-8C0A-0AD1BA07D470}">
  <dimension ref="C18:K81"/>
  <sheetViews>
    <sheetView tabSelected="1" workbookViewId="0">
      <selection activeCell="F65" sqref="F65"/>
    </sheetView>
  </sheetViews>
  <sheetFormatPr defaultRowHeight="15" x14ac:dyDescent="0.25"/>
  <cols>
    <col min="3" max="3" width="12" bestFit="1" customWidth="1"/>
    <col min="11" max="11" width="14.140625" bestFit="1" customWidth="1"/>
  </cols>
  <sheetData>
    <row r="18" spans="3:11" ht="26.25" x14ac:dyDescent="0.4">
      <c r="C18" s="10" t="s">
        <v>13</v>
      </c>
    </row>
    <row r="20" spans="3:11" ht="23.25" x14ac:dyDescent="0.35">
      <c r="C20" s="2" t="s">
        <v>0</v>
      </c>
      <c r="D20">
        <v>0.5</v>
      </c>
      <c r="E20" s="3">
        <f t="shared" ref="E20:E25" si="0">D20</f>
        <v>0.5</v>
      </c>
      <c r="H20" s="1" t="s">
        <v>6</v>
      </c>
      <c r="I20" s="4" t="s">
        <v>8</v>
      </c>
      <c r="J20" s="4" t="s">
        <v>9</v>
      </c>
      <c r="K20" s="1" t="s">
        <v>7</v>
      </c>
    </row>
    <row r="21" spans="3:11" ht="23.25" x14ac:dyDescent="0.35">
      <c r="C21" s="2" t="s">
        <v>1</v>
      </c>
      <c r="D21">
        <v>0.3</v>
      </c>
      <c r="E21" s="3">
        <f t="shared" si="0"/>
        <v>0.3</v>
      </c>
      <c r="H21">
        <v>0</v>
      </c>
      <c r="I21">
        <f>H21^$D$21</f>
        <v>0</v>
      </c>
      <c r="J21">
        <f>$D$20*I21</f>
        <v>0</v>
      </c>
      <c r="K21">
        <f>$D$25*H21</f>
        <v>0</v>
      </c>
    </row>
    <row r="22" spans="3:11" ht="23.25" x14ac:dyDescent="0.35">
      <c r="C22" s="2" t="s">
        <v>2</v>
      </c>
      <c r="D22">
        <v>0.02</v>
      </c>
      <c r="E22" s="3">
        <f t="shared" si="0"/>
        <v>0.02</v>
      </c>
      <c r="H22" s="6">
        <v>1.0000000000000002E-3</v>
      </c>
      <c r="I22" s="6">
        <f t="shared" ref="I22:I28" si="1">H22^$D$21</f>
        <v>0.12589254117941673</v>
      </c>
      <c r="J22" s="6">
        <f t="shared" ref="J22:J28" si="2">$D$20*I22</f>
        <v>6.2946270589708364E-2</v>
      </c>
      <c r="K22" s="6">
        <f t="shared" ref="K22:K28" si="3">$D$25*H22</f>
        <v>1.0000000000000003E-4</v>
      </c>
    </row>
    <row r="23" spans="3:11" ht="23.25" x14ac:dyDescent="0.35">
      <c r="C23" s="2" t="s">
        <v>3</v>
      </c>
      <c r="D23">
        <v>0.03</v>
      </c>
      <c r="E23" s="3">
        <f t="shared" si="0"/>
        <v>0.03</v>
      </c>
      <c r="H23" s="6">
        <v>2.7182818284590461E-3</v>
      </c>
      <c r="I23" s="6">
        <f t="shared" si="1"/>
        <v>0.16993715551916036</v>
      </c>
      <c r="J23" s="6">
        <f t="shared" si="2"/>
        <v>8.496857775958018E-2</v>
      </c>
      <c r="K23" s="6">
        <f t="shared" si="3"/>
        <v>2.718281828459046E-4</v>
      </c>
    </row>
    <row r="24" spans="3:11" ht="23.25" x14ac:dyDescent="0.35">
      <c r="C24" s="2" t="s">
        <v>4</v>
      </c>
      <c r="D24">
        <v>0.05</v>
      </c>
      <c r="E24" s="3">
        <f t="shared" si="0"/>
        <v>0.05</v>
      </c>
      <c r="H24" s="6">
        <v>7.3890560989306516E-3</v>
      </c>
      <c r="I24" s="6">
        <f t="shared" si="1"/>
        <v>0.22939116611195157</v>
      </c>
      <c r="J24" s="6">
        <f t="shared" si="2"/>
        <v>0.11469558305597578</v>
      </c>
      <c r="K24" s="6">
        <f t="shared" si="3"/>
        <v>7.3890560989306518E-4</v>
      </c>
    </row>
    <row r="25" spans="3:11" ht="23.25" x14ac:dyDescent="0.35">
      <c r="C25" s="2" t="s">
        <v>5</v>
      </c>
      <c r="D25">
        <f>D22+D23+D24</f>
        <v>0.1</v>
      </c>
      <c r="E25" s="3">
        <f t="shared" si="0"/>
        <v>0.1</v>
      </c>
      <c r="H25" s="6">
        <v>2.0085536923187673E-2</v>
      </c>
      <c r="I25" s="6">
        <f t="shared" si="1"/>
        <v>0.30964568595634778</v>
      </c>
      <c r="J25" s="6">
        <f t="shared" si="2"/>
        <v>0.15482284297817389</v>
      </c>
      <c r="K25" s="6">
        <f t="shared" si="3"/>
        <v>2.0085536923187676E-3</v>
      </c>
    </row>
    <row r="26" spans="3:11" x14ac:dyDescent="0.25">
      <c r="H26" s="6">
        <v>5.4598150033144249E-2</v>
      </c>
      <c r="I26" s="6">
        <f t="shared" si="1"/>
        <v>0.4179779564160892</v>
      </c>
      <c r="J26" s="6">
        <f t="shared" si="2"/>
        <v>0.2089889782080446</v>
      </c>
      <c r="K26" s="6">
        <f t="shared" si="3"/>
        <v>5.4598150033144249E-3</v>
      </c>
    </row>
    <row r="27" spans="3:11" x14ac:dyDescent="0.25">
      <c r="H27" s="6">
        <v>0.14841315910257663</v>
      </c>
      <c r="I27" s="6">
        <f t="shared" si="1"/>
        <v>0.56421122584087668</v>
      </c>
      <c r="J27" s="6">
        <f t="shared" si="2"/>
        <v>0.28210561292043834</v>
      </c>
      <c r="K27" s="6">
        <f t="shared" si="3"/>
        <v>1.4841315910257663E-2</v>
      </c>
    </row>
    <row r="28" spans="3:11" x14ac:dyDescent="0.25">
      <c r="H28" s="6">
        <v>0.40342879349273519</v>
      </c>
      <c r="I28" s="6">
        <f t="shared" si="1"/>
        <v>0.76160549253456078</v>
      </c>
      <c r="J28" s="6">
        <f t="shared" si="2"/>
        <v>0.38080274626728039</v>
      </c>
      <c r="K28" s="6">
        <f t="shared" si="3"/>
        <v>4.0342879349273525E-2</v>
      </c>
    </row>
    <row r="29" spans="3:11" x14ac:dyDescent="0.25">
      <c r="H29">
        <v>1</v>
      </c>
      <c r="I29">
        <f t="shared" ref="I29:I48" si="4">H29^$D$21</f>
        <v>1</v>
      </c>
      <c r="J29">
        <f t="shared" ref="J29:J48" si="5">$D$20*I29</f>
        <v>0.5</v>
      </c>
      <c r="K29">
        <f t="shared" ref="K29:K48" si="6">$D$25*H29</f>
        <v>0.1</v>
      </c>
    </row>
    <row r="30" spans="3:11" ht="23.25" x14ac:dyDescent="0.35">
      <c r="C30" s="2" t="s">
        <v>10</v>
      </c>
      <c r="D30">
        <f>(D20/D25)^(1/(1-D21))</f>
        <v>9.9661765781934388</v>
      </c>
      <c r="H30" s="5">
        <v>1.0966331584284588</v>
      </c>
      <c r="I30" s="6">
        <f t="shared" si="4"/>
        <v>1.0280598819960367</v>
      </c>
      <c r="J30" s="6">
        <f t="shared" si="5"/>
        <v>0.51402994099801835</v>
      </c>
      <c r="K30" s="6">
        <f t="shared" si="6"/>
        <v>0.10966331584284589</v>
      </c>
    </row>
    <row r="31" spans="3:11" x14ac:dyDescent="0.25">
      <c r="H31" s="5">
        <v>1.211967074492577</v>
      </c>
      <c r="I31" s="6">
        <f t="shared" si="4"/>
        <v>1.0593689665785337</v>
      </c>
      <c r="J31" s="6">
        <f t="shared" si="5"/>
        <v>0.52968448328926687</v>
      </c>
      <c r="K31" s="6">
        <f t="shared" si="6"/>
        <v>0.1211967074492577</v>
      </c>
    </row>
    <row r="32" spans="3:11" x14ac:dyDescent="0.25">
      <c r="H32" s="5">
        <v>1.3394307643944181</v>
      </c>
      <c r="I32" s="6">
        <f t="shared" si="4"/>
        <v>1.0916315547405016</v>
      </c>
      <c r="J32" s="6">
        <f t="shared" si="5"/>
        <v>0.54581577737025078</v>
      </c>
      <c r="K32" s="6">
        <f t="shared" si="6"/>
        <v>0.13394307643944181</v>
      </c>
    </row>
    <row r="33" spans="7:11" x14ac:dyDescent="0.25">
      <c r="H33" s="5">
        <v>1.4802999275845456</v>
      </c>
      <c r="I33" s="6">
        <f t="shared" si="4"/>
        <v>1.1248766849890766</v>
      </c>
      <c r="J33" s="6">
        <f t="shared" si="5"/>
        <v>0.56243834249453828</v>
      </c>
      <c r="K33" s="6">
        <f t="shared" si="6"/>
        <v>0.14802999275845458</v>
      </c>
    </row>
    <row r="34" spans="7:11" x14ac:dyDescent="0.25">
      <c r="H34" s="5">
        <v>1.635984429995927</v>
      </c>
      <c r="I34" s="6">
        <f t="shared" si="4"/>
        <v>1.1591342801855959</v>
      </c>
      <c r="J34" s="6">
        <f t="shared" si="5"/>
        <v>0.57956714009279797</v>
      </c>
      <c r="K34" s="6">
        <f t="shared" si="6"/>
        <v>0.1635984429995927</v>
      </c>
    </row>
    <row r="35" spans="7:11" x14ac:dyDescent="0.25">
      <c r="H35" s="5">
        <v>1.8080424144560636</v>
      </c>
      <c r="I35" s="6">
        <f t="shared" si="4"/>
        <v>1.1944351744781936</v>
      </c>
      <c r="J35" s="6">
        <f t="shared" si="5"/>
        <v>0.59721758723909679</v>
      </c>
      <c r="K35" s="6">
        <f t="shared" si="6"/>
        <v>0.18080424144560636</v>
      </c>
    </row>
    <row r="36" spans="7:11" x14ac:dyDescent="0.25">
      <c r="H36">
        <v>2</v>
      </c>
      <c r="I36" s="6">
        <f t="shared" si="4"/>
        <v>1.2311444133449163</v>
      </c>
      <c r="J36" s="6">
        <f t="shared" si="5"/>
        <v>0.61557220667245816</v>
      </c>
      <c r="K36">
        <f t="shared" si="6"/>
        <v>0.2</v>
      </c>
    </row>
    <row r="37" spans="7:11" x14ac:dyDescent="0.25">
      <c r="H37">
        <v>3</v>
      </c>
      <c r="I37" s="6">
        <f t="shared" si="4"/>
        <v>1.3903891703159093</v>
      </c>
      <c r="J37" s="6">
        <f t="shared" si="5"/>
        <v>0.69519458515795463</v>
      </c>
      <c r="K37">
        <f t="shared" si="6"/>
        <v>0.30000000000000004</v>
      </c>
    </row>
    <row r="38" spans="7:11" x14ac:dyDescent="0.25">
      <c r="H38">
        <v>4</v>
      </c>
      <c r="I38" s="6">
        <f t="shared" si="4"/>
        <v>1.515716566510398</v>
      </c>
      <c r="J38" s="6">
        <f t="shared" si="5"/>
        <v>0.75785828325519899</v>
      </c>
      <c r="K38">
        <f t="shared" si="6"/>
        <v>0.4</v>
      </c>
    </row>
    <row r="39" spans="7:11" x14ac:dyDescent="0.25">
      <c r="H39">
        <v>5</v>
      </c>
      <c r="I39" s="6">
        <f t="shared" si="4"/>
        <v>1.6206565966927624</v>
      </c>
      <c r="J39" s="6">
        <f t="shared" si="5"/>
        <v>0.8103282983463812</v>
      </c>
      <c r="K39">
        <f t="shared" si="6"/>
        <v>0.5</v>
      </c>
    </row>
    <row r="40" spans="7:11" x14ac:dyDescent="0.25">
      <c r="H40">
        <v>6</v>
      </c>
      <c r="I40" s="6">
        <f t="shared" si="4"/>
        <v>1.7117698594097051</v>
      </c>
      <c r="J40" s="6">
        <f t="shared" si="5"/>
        <v>0.85588492970485253</v>
      </c>
      <c r="K40">
        <f t="shared" si="6"/>
        <v>0.60000000000000009</v>
      </c>
    </row>
    <row r="41" spans="7:11" x14ac:dyDescent="0.25">
      <c r="H41">
        <v>7</v>
      </c>
      <c r="I41" s="6">
        <f t="shared" si="4"/>
        <v>1.7927899625209971</v>
      </c>
      <c r="J41" s="6">
        <f t="shared" si="5"/>
        <v>0.89639498126049855</v>
      </c>
      <c r="K41">
        <f t="shared" si="6"/>
        <v>0.70000000000000007</v>
      </c>
    </row>
    <row r="42" spans="7:11" x14ac:dyDescent="0.25">
      <c r="H42">
        <v>8</v>
      </c>
      <c r="I42" s="6">
        <f t="shared" si="4"/>
        <v>1.8660659830736148</v>
      </c>
      <c r="J42" s="6">
        <f t="shared" si="5"/>
        <v>0.93303299153680741</v>
      </c>
      <c r="K42">
        <f t="shared" si="6"/>
        <v>0.8</v>
      </c>
    </row>
    <row r="43" spans="7:11" x14ac:dyDescent="0.25">
      <c r="H43">
        <v>9</v>
      </c>
      <c r="I43" s="6">
        <f t="shared" si="4"/>
        <v>1.9331820449317627</v>
      </c>
      <c r="J43" s="6">
        <f t="shared" si="5"/>
        <v>0.96659102246588136</v>
      </c>
      <c r="K43">
        <f t="shared" si="6"/>
        <v>0.9</v>
      </c>
    </row>
    <row r="44" spans="7:11" x14ac:dyDescent="0.25">
      <c r="G44" s="7" t="s">
        <v>10</v>
      </c>
      <c r="H44" s="8">
        <v>9.9661765781934388</v>
      </c>
      <c r="I44" s="9">
        <f t="shared" si="4"/>
        <v>1.9932353156386882</v>
      </c>
      <c r="J44" s="9">
        <f t="shared" si="5"/>
        <v>0.99661765781934408</v>
      </c>
      <c r="K44" s="9">
        <f t="shared" si="6"/>
        <v>0.99661765781934397</v>
      </c>
    </row>
    <row r="45" spans="7:11" x14ac:dyDescent="0.25">
      <c r="H45">
        <v>10</v>
      </c>
      <c r="I45" s="6">
        <f t="shared" si="4"/>
        <v>1.9952623149688797</v>
      </c>
      <c r="J45" s="6">
        <f t="shared" si="5"/>
        <v>0.99763115748443987</v>
      </c>
      <c r="K45">
        <f t="shared" si="6"/>
        <v>1</v>
      </c>
    </row>
    <row r="46" spans="7:11" x14ac:dyDescent="0.25">
      <c r="H46">
        <v>11</v>
      </c>
      <c r="I46" s="6">
        <f t="shared" si="4"/>
        <v>2.0531364136588439</v>
      </c>
      <c r="J46" s="6">
        <f t="shared" si="5"/>
        <v>1.026568206829422</v>
      </c>
      <c r="K46">
        <f t="shared" si="6"/>
        <v>1.1000000000000001</v>
      </c>
    </row>
    <row r="47" spans="7:11" x14ac:dyDescent="0.25">
      <c r="H47">
        <v>12</v>
      </c>
      <c r="I47" s="6">
        <f t="shared" si="4"/>
        <v>2.1074358993444711</v>
      </c>
      <c r="J47" s="6">
        <f t="shared" si="5"/>
        <v>1.0537179496722355</v>
      </c>
      <c r="K47">
        <f t="shared" si="6"/>
        <v>1.2000000000000002</v>
      </c>
    </row>
    <row r="48" spans="7:11" x14ac:dyDescent="0.25">
      <c r="H48">
        <v>13</v>
      </c>
      <c r="I48" s="6">
        <f t="shared" si="4"/>
        <v>2.1586538444215799</v>
      </c>
      <c r="J48" s="6">
        <f t="shared" si="5"/>
        <v>1.07932692221079</v>
      </c>
      <c r="K48">
        <f t="shared" si="6"/>
        <v>1.3</v>
      </c>
    </row>
    <row r="52" spans="3:9" ht="26.25" x14ac:dyDescent="0.4">
      <c r="C52" s="10" t="s">
        <v>12</v>
      </c>
    </row>
    <row r="53" spans="3:9" ht="20.25" x14ac:dyDescent="0.3">
      <c r="H53" s="1" t="s">
        <v>6</v>
      </c>
      <c r="I53" s="1" t="s">
        <v>11</v>
      </c>
    </row>
    <row r="54" spans="3:9" x14ac:dyDescent="0.25">
      <c r="H54">
        <v>0</v>
      </c>
      <c r="I54">
        <f>J21-K21</f>
        <v>0</v>
      </c>
    </row>
    <row r="55" spans="3:9" x14ac:dyDescent="0.25">
      <c r="H55" s="6">
        <v>1.0000000000000002E-3</v>
      </c>
      <c r="I55">
        <f t="shared" ref="I55:I81" si="7">J22-K22</f>
        <v>6.2846270589708361E-2</v>
      </c>
    </row>
    <row r="56" spans="3:9" x14ac:dyDescent="0.25">
      <c r="H56" s="6">
        <v>2.7182818284590461E-3</v>
      </c>
      <c r="I56">
        <f t="shared" si="7"/>
        <v>8.4696749576734273E-2</v>
      </c>
    </row>
    <row r="57" spans="3:9" x14ac:dyDescent="0.25">
      <c r="H57" s="6">
        <v>7.3890560989306516E-3</v>
      </c>
      <c r="I57">
        <f t="shared" si="7"/>
        <v>0.11395667744608272</v>
      </c>
    </row>
    <row r="58" spans="3:9" x14ac:dyDescent="0.25">
      <c r="H58" s="6">
        <v>2.0085536923187673E-2</v>
      </c>
      <c r="I58">
        <f t="shared" si="7"/>
        <v>0.15281428928585514</v>
      </c>
    </row>
    <row r="59" spans="3:9" x14ac:dyDescent="0.25">
      <c r="H59" s="6">
        <v>5.4598150033144249E-2</v>
      </c>
      <c r="I59">
        <f t="shared" si="7"/>
        <v>0.20352916320473019</v>
      </c>
    </row>
    <row r="60" spans="3:9" x14ac:dyDescent="0.25">
      <c r="H60" s="6">
        <v>0.14841315910257663</v>
      </c>
      <c r="I60">
        <f t="shared" si="7"/>
        <v>0.26726429701018067</v>
      </c>
    </row>
    <row r="61" spans="3:9" x14ac:dyDescent="0.25">
      <c r="H61" s="6">
        <v>0.40342879349273519</v>
      </c>
      <c r="I61">
        <f t="shared" si="7"/>
        <v>0.34045986691800689</v>
      </c>
    </row>
    <row r="62" spans="3:9" x14ac:dyDescent="0.25">
      <c r="H62">
        <v>1</v>
      </c>
      <c r="I62">
        <f t="shared" si="7"/>
        <v>0.4</v>
      </c>
    </row>
    <row r="63" spans="3:9" x14ac:dyDescent="0.25">
      <c r="H63" s="5">
        <v>1.0966331584284588</v>
      </c>
      <c r="I63">
        <f t="shared" si="7"/>
        <v>0.40436662515517247</v>
      </c>
    </row>
    <row r="64" spans="3:9" x14ac:dyDescent="0.25">
      <c r="H64" s="5">
        <v>1.211967074492577</v>
      </c>
      <c r="I64">
        <f t="shared" si="7"/>
        <v>0.40848777584000917</v>
      </c>
    </row>
    <row r="65" spans="8:9" x14ac:dyDescent="0.25">
      <c r="H65" s="5">
        <v>1.3394307643944181</v>
      </c>
      <c r="I65">
        <f t="shared" si="7"/>
        <v>0.41187270093080897</v>
      </c>
    </row>
    <row r="66" spans="8:9" x14ac:dyDescent="0.25">
      <c r="H66" s="5">
        <v>1.4802999275845456</v>
      </c>
      <c r="I66">
        <f t="shared" si="7"/>
        <v>0.4144083497360837</v>
      </c>
    </row>
    <row r="67" spans="8:9" x14ac:dyDescent="0.25">
      <c r="H67" s="5">
        <v>1.635984429995927</v>
      </c>
      <c r="I67">
        <f t="shared" si="7"/>
        <v>0.41596869709320528</v>
      </c>
    </row>
    <row r="68" spans="8:9" x14ac:dyDescent="0.25">
      <c r="H68" s="5">
        <v>1.8080424144560636</v>
      </c>
      <c r="I68">
        <f t="shared" si="7"/>
        <v>0.41641334579349043</v>
      </c>
    </row>
    <row r="69" spans="8:9" x14ac:dyDescent="0.25">
      <c r="H69">
        <v>2</v>
      </c>
      <c r="I69">
        <f t="shared" si="7"/>
        <v>0.41557220667245814</v>
      </c>
    </row>
    <row r="70" spans="8:9" x14ac:dyDescent="0.25">
      <c r="H70">
        <v>3</v>
      </c>
      <c r="I70">
        <f t="shared" si="7"/>
        <v>0.39519458515795458</v>
      </c>
    </row>
    <row r="71" spans="8:9" x14ac:dyDescent="0.25">
      <c r="H71">
        <v>4</v>
      </c>
      <c r="I71">
        <f t="shared" si="7"/>
        <v>0.35785828325519897</v>
      </c>
    </row>
    <row r="72" spans="8:9" x14ac:dyDescent="0.25">
      <c r="H72">
        <v>5</v>
      </c>
      <c r="I72">
        <f t="shared" si="7"/>
        <v>0.3103282983463812</v>
      </c>
    </row>
    <row r="73" spans="8:9" x14ac:dyDescent="0.25">
      <c r="H73">
        <v>6</v>
      </c>
      <c r="I73">
        <f t="shared" si="7"/>
        <v>0.25588492970485244</v>
      </c>
    </row>
    <row r="74" spans="8:9" x14ac:dyDescent="0.25">
      <c r="H74">
        <v>7</v>
      </c>
      <c r="I74">
        <f t="shared" si="7"/>
        <v>0.19639498126049848</v>
      </c>
    </row>
    <row r="75" spans="8:9" x14ac:dyDescent="0.25">
      <c r="H75">
        <v>8</v>
      </c>
      <c r="I75">
        <f t="shared" si="7"/>
        <v>0.13303299153680737</v>
      </c>
    </row>
    <row r="76" spans="8:9" x14ac:dyDescent="0.25">
      <c r="H76">
        <v>9</v>
      </c>
      <c r="I76">
        <f t="shared" si="7"/>
        <v>6.6591022465881333E-2</v>
      </c>
    </row>
    <row r="77" spans="8:9" x14ac:dyDescent="0.25">
      <c r="H77" s="8">
        <v>9.9661765781934388</v>
      </c>
      <c r="I77" s="7">
        <f t="shared" si="7"/>
        <v>0</v>
      </c>
    </row>
    <row r="78" spans="8:9" x14ac:dyDescent="0.25">
      <c r="H78">
        <v>10</v>
      </c>
      <c r="I78">
        <f t="shared" si="7"/>
        <v>-2.3688425155601323E-3</v>
      </c>
    </row>
    <row r="79" spans="8:9" x14ac:dyDescent="0.25">
      <c r="H79">
        <v>11</v>
      </c>
      <c r="I79">
        <f t="shared" si="7"/>
        <v>-7.343179317057813E-2</v>
      </c>
    </row>
    <row r="80" spans="8:9" x14ac:dyDescent="0.25">
      <c r="H80">
        <v>12</v>
      </c>
      <c r="I80">
        <f t="shared" si="7"/>
        <v>-0.14628205032776465</v>
      </c>
    </row>
    <row r="81" spans="8:9" x14ac:dyDescent="0.25">
      <c r="H81">
        <v>13</v>
      </c>
      <c r="I81">
        <f t="shared" si="7"/>
        <v>-0.22067307778921008</v>
      </c>
    </row>
  </sheetData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Equation.DSMT4" shapeId="1026" r:id="rId4">
          <objectPr defaultSize="0" autoPict="0" r:id="rId5">
            <anchor moveWithCells="1">
              <from>
                <xdr:col>2</xdr:col>
                <xdr:colOff>0</xdr:colOff>
                <xdr:row>30</xdr:row>
                <xdr:rowOff>0</xdr:rowOff>
              </from>
              <to>
                <xdr:col>5</xdr:col>
                <xdr:colOff>47625</xdr:colOff>
                <xdr:row>34</xdr:row>
                <xdr:rowOff>171450</xdr:rowOff>
              </to>
            </anchor>
          </objectPr>
        </oleObject>
      </mc:Choice>
      <mc:Fallback>
        <oleObject progId="Equation.DSMT4" shapeId="1026" r:id="rId4"/>
      </mc:Fallback>
    </mc:AlternateContent>
    <mc:AlternateContent xmlns:mc="http://schemas.openxmlformats.org/markup-compatibility/2006">
      <mc:Choice Requires="x14">
        <oleObject progId="Equation.DSMT4" shapeId="1029" r:id="rId6">
          <objectPr defaultSize="0" autoPict="0" r:id="rId7">
            <anchor moveWithCells="1">
              <from>
                <xdr:col>1</xdr:col>
                <xdr:colOff>609600</xdr:colOff>
                <xdr:row>53</xdr:row>
                <xdr:rowOff>0</xdr:rowOff>
              </from>
              <to>
                <xdr:col>6</xdr:col>
                <xdr:colOff>304800</xdr:colOff>
                <xdr:row>55</xdr:row>
                <xdr:rowOff>142875</xdr:rowOff>
              </to>
            </anchor>
          </objectPr>
        </oleObject>
      </mc:Choice>
      <mc:Fallback>
        <oleObject progId="Equation.DSMT4" shapeId="1029" r:id="rId6"/>
      </mc:Fallback>
    </mc:AlternateContent>
    <mc:AlternateContent xmlns:mc="http://schemas.openxmlformats.org/markup-compatibility/2006">
      <mc:Choice Requires="x14">
        <oleObject progId="Equation.DSMT4" shapeId="1031" r:id="rId8">
          <objectPr defaultSize="0" autoPict="0" r:id="rId9">
            <anchor moveWithCells="1">
              <from>
                <xdr:col>2</xdr:col>
                <xdr:colOff>0</xdr:colOff>
                <xdr:row>26</xdr:row>
                <xdr:rowOff>0</xdr:rowOff>
              </from>
              <to>
                <xdr:col>4</xdr:col>
                <xdr:colOff>142875</xdr:colOff>
                <xdr:row>28</xdr:row>
                <xdr:rowOff>19050</xdr:rowOff>
              </to>
            </anchor>
          </objectPr>
        </oleObject>
      </mc:Choice>
      <mc:Fallback>
        <oleObject progId="Equation.DSMT4" shapeId="1031" r:id="rId8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45616-DD7A-48E6-B8A3-1F8E14AED322}">
  <dimension ref="C18:O80"/>
  <sheetViews>
    <sheetView topLeftCell="A39" workbookViewId="0">
      <selection activeCell="H20" sqref="H20:O61"/>
    </sheetView>
  </sheetViews>
  <sheetFormatPr defaultRowHeight="15" x14ac:dyDescent="0.25"/>
  <cols>
    <col min="3" max="3" width="12" bestFit="1" customWidth="1"/>
    <col min="11" max="11" width="14.140625" bestFit="1" customWidth="1"/>
    <col min="14" max="15" width="14" bestFit="1" customWidth="1"/>
  </cols>
  <sheetData>
    <row r="18" spans="3:15" ht="26.25" x14ac:dyDescent="0.4">
      <c r="C18" s="10" t="s">
        <v>13</v>
      </c>
    </row>
    <row r="20" spans="3:15" ht="23.25" x14ac:dyDescent="0.35">
      <c r="C20" s="2" t="s">
        <v>0</v>
      </c>
      <c r="D20">
        <v>0.5</v>
      </c>
      <c r="E20" s="3">
        <f t="shared" ref="E20:E25" si="0">D20</f>
        <v>0.5</v>
      </c>
      <c r="H20" s="1" t="s">
        <v>6</v>
      </c>
      <c r="I20" s="4" t="s">
        <v>8</v>
      </c>
      <c r="J20" s="4" t="s">
        <v>9</v>
      </c>
      <c r="K20" s="1" t="s">
        <v>7</v>
      </c>
      <c r="L20" s="1" t="s">
        <v>5</v>
      </c>
      <c r="M20" s="4" t="s">
        <v>14</v>
      </c>
      <c r="N20" s="4" t="s">
        <v>28</v>
      </c>
      <c r="O20" s="4" t="s">
        <v>29</v>
      </c>
    </row>
    <row r="21" spans="3:15" ht="23.25" x14ac:dyDescent="0.35">
      <c r="C21" s="2" t="s">
        <v>1</v>
      </c>
      <c r="D21">
        <v>0.3</v>
      </c>
      <c r="E21" s="3">
        <f t="shared" si="0"/>
        <v>0.3</v>
      </c>
      <c r="H21">
        <v>0</v>
      </c>
      <c r="I21">
        <f>H21^$D$21</f>
        <v>0</v>
      </c>
      <c r="J21">
        <f>$D$20*I21</f>
        <v>0</v>
      </c>
      <c r="K21">
        <f>$D$25*H21</f>
        <v>0</v>
      </c>
      <c r="L21">
        <f>$D$25</f>
        <v>0.1</v>
      </c>
    </row>
    <row r="22" spans="3:15" ht="23.25" x14ac:dyDescent="0.35">
      <c r="C22" s="2" t="s">
        <v>2</v>
      </c>
      <c r="D22">
        <v>0.02</v>
      </c>
      <c r="E22" s="3">
        <f t="shared" si="0"/>
        <v>0.02</v>
      </c>
      <c r="H22" s="6">
        <v>1.0000000000000002E-3</v>
      </c>
      <c r="I22" s="6">
        <f t="shared" ref="I22:I58" si="1">H22^$D$21</f>
        <v>0.12589254117941673</v>
      </c>
      <c r="J22" s="6">
        <f t="shared" ref="J22:J58" si="2">$D$20*I22</f>
        <v>6.2946270589708364E-2</v>
      </c>
      <c r="K22" s="6">
        <f t="shared" ref="K22:K58" si="3">$D$25*H22</f>
        <v>1.0000000000000003E-4</v>
      </c>
      <c r="L22">
        <f t="shared" ref="L22:L60" si="4">$D$25</f>
        <v>0.1</v>
      </c>
      <c r="M22">
        <f>J22/H22</f>
        <v>62.946270589708348</v>
      </c>
      <c r="N22">
        <f t="shared" ref="N22:N58" si="5">$D$40*I22/H22</f>
        <v>50.357016471766684</v>
      </c>
      <c r="O22">
        <f t="shared" ref="O22:O58" si="6">$D$38*I22/H22</f>
        <v>75.535524707650012</v>
      </c>
    </row>
    <row r="23" spans="3:15" ht="23.25" x14ac:dyDescent="0.35">
      <c r="C23" s="2" t="s">
        <v>3</v>
      </c>
      <c r="D23">
        <v>0.03</v>
      </c>
      <c r="E23" s="3">
        <f t="shared" si="0"/>
        <v>0.03</v>
      </c>
      <c r="H23" s="6">
        <v>2.7182818284590461E-3</v>
      </c>
      <c r="I23" s="6">
        <f t="shared" si="1"/>
        <v>0.16993715551916036</v>
      </c>
      <c r="J23" s="6">
        <f t="shared" si="2"/>
        <v>8.496857775958018E-2</v>
      </c>
      <c r="K23" s="6">
        <f t="shared" si="3"/>
        <v>2.718281828459046E-4</v>
      </c>
      <c r="L23">
        <f t="shared" si="4"/>
        <v>0.1</v>
      </c>
      <c r="M23">
        <f t="shared" ref="M23:M58" si="7">J23/H23</f>
        <v>31.258192903326588</v>
      </c>
      <c r="N23">
        <f t="shared" si="5"/>
        <v>25.006554322661273</v>
      </c>
      <c r="O23">
        <f t="shared" si="6"/>
        <v>37.50983148399191</v>
      </c>
    </row>
    <row r="24" spans="3:15" ht="23.25" x14ac:dyDescent="0.35">
      <c r="C24" s="2" t="s">
        <v>4</v>
      </c>
      <c r="D24">
        <v>0.05</v>
      </c>
      <c r="E24" s="3">
        <f t="shared" si="0"/>
        <v>0.05</v>
      </c>
      <c r="H24" s="6">
        <v>7.3890560989306516E-3</v>
      </c>
      <c r="I24" s="6">
        <f t="shared" si="1"/>
        <v>0.22939116611195157</v>
      </c>
      <c r="J24" s="6">
        <f t="shared" si="2"/>
        <v>0.11469558305597578</v>
      </c>
      <c r="K24" s="6">
        <f t="shared" si="3"/>
        <v>7.3890560989306518E-4</v>
      </c>
      <c r="L24">
        <f t="shared" si="4"/>
        <v>0.1</v>
      </c>
      <c r="M24">
        <f t="shared" si="7"/>
        <v>15.522359218868916</v>
      </c>
      <c r="N24">
        <f t="shared" si="5"/>
        <v>12.417887375095134</v>
      </c>
      <c r="O24">
        <f t="shared" si="6"/>
        <v>18.626831062642697</v>
      </c>
    </row>
    <row r="25" spans="3:15" ht="23.25" x14ac:dyDescent="0.35">
      <c r="C25" s="2" t="s">
        <v>5</v>
      </c>
      <c r="D25">
        <f>D22+D23+D24</f>
        <v>0.1</v>
      </c>
      <c r="E25" s="3">
        <f t="shared" si="0"/>
        <v>0.1</v>
      </c>
      <c r="H25" s="6">
        <v>2.0085536923187673E-2</v>
      </c>
      <c r="I25" s="6">
        <f t="shared" si="1"/>
        <v>0.30964568595634778</v>
      </c>
      <c r="J25" s="6">
        <f t="shared" si="2"/>
        <v>0.15482284297817389</v>
      </c>
      <c r="K25" s="6">
        <f t="shared" si="3"/>
        <v>2.0085536923187676E-3</v>
      </c>
      <c r="L25">
        <f t="shared" si="4"/>
        <v>0.1</v>
      </c>
      <c r="M25">
        <f t="shared" si="7"/>
        <v>7.7081754682614054</v>
      </c>
      <c r="N25">
        <f t="shared" si="5"/>
        <v>6.1665403746091245</v>
      </c>
      <c r="O25">
        <f t="shared" si="6"/>
        <v>9.2498105619136854</v>
      </c>
    </row>
    <row r="26" spans="3:15" x14ac:dyDescent="0.25">
      <c r="H26" s="6">
        <v>5.4598150033144249E-2</v>
      </c>
      <c r="I26" s="6">
        <f t="shared" si="1"/>
        <v>0.4179779564160892</v>
      </c>
      <c r="J26" s="6">
        <f t="shared" si="2"/>
        <v>0.2089889782080446</v>
      </c>
      <c r="K26" s="6">
        <f t="shared" si="3"/>
        <v>5.4598150033144249E-3</v>
      </c>
      <c r="L26">
        <f t="shared" si="4"/>
        <v>0.1</v>
      </c>
      <c r="M26">
        <f t="shared" si="7"/>
        <v>3.8277666565840813</v>
      </c>
      <c r="N26">
        <f t="shared" si="5"/>
        <v>3.0622133252672654</v>
      </c>
      <c r="O26">
        <f t="shared" si="6"/>
        <v>4.5933199879008972</v>
      </c>
    </row>
    <row r="27" spans="3:15" x14ac:dyDescent="0.25">
      <c r="H27" s="6">
        <v>0.14841315910257663</v>
      </c>
      <c r="I27" s="6">
        <f t="shared" si="1"/>
        <v>0.56421122584087668</v>
      </c>
      <c r="J27" s="6">
        <f t="shared" si="2"/>
        <v>0.28210561292043834</v>
      </c>
      <c r="K27" s="6">
        <f t="shared" si="3"/>
        <v>1.4841315910257663E-2</v>
      </c>
      <c r="L27">
        <f t="shared" si="4"/>
        <v>0.1</v>
      </c>
      <c r="M27">
        <f t="shared" si="7"/>
        <v>1.9008126680024335</v>
      </c>
      <c r="N27">
        <f t="shared" si="5"/>
        <v>1.520650134401947</v>
      </c>
      <c r="O27">
        <f t="shared" si="6"/>
        <v>2.2809752016029203</v>
      </c>
    </row>
    <row r="28" spans="3:15" x14ac:dyDescent="0.25">
      <c r="H28" s="6">
        <v>0.40342879349273519</v>
      </c>
      <c r="I28" s="6">
        <f t="shared" si="1"/>
        <v>0.76160549253456078</v>
      </c>
      <c r="J28" s="6">
        <f t="shared" si="2"/>
        <v>0.38080274626728039</v>
      </c>
      <c r="K28" s="6">
        <f t="shared" si="3"/>
        <v>4.0342879349273525E-2</v>
      </c>
      <c r="L28">
        <f t="shared" si="4"/>
        <v>0.1</v>
      </c>
      <c r="M28">
        <f t="shared" si="7"/>
        <v>0.94391563619054808</v>
      </c>
      <c r="N28">
        <f t="shared" si="5"/>
        <v>0.75513250895243855</v>
      </c>
      <c r="O28">
        <f t="shared" si="6"/>
        <v>1.1326987634286576</v>
      </c>
    </row>
    <row r="29" spans="3:15" x14ac:dyDescent="0.25">
      <c r="H29">
        <v>1</v>
      </c>
      <c r="I29">
        <f t="shared" si="1"/>
        <v>1</v>
      </c>
      <c r="J29">
        <f t="shared" si="2"/>
        <v>0.5</v>
      </c>
      <c r="K29">
        <f t="shared" si="3"/>
        <v>0.1</v>
      </c>
      <c r="L29">
        <f t="shared" si="4"/>
        <v>0.1</v>
      </c>
      <c r="M29">
        <f t="shared" si="7"/>
        <v>0.5</v>
      </c>
      <c r="N29">
        <f t="shared" si="5"/>
        <v>0.4</v>
      </c>
      <c r="O29">
        <f t="shared" si="6"/>
        <v>0.6</v>
      </c>
    </row>
    <row r="30" spans="3:15" ht="23.25" x14ac:dyDescent="0.35">
      <c r="C30" s="2" t="s">
        <v>10</v>
      </c>
      <c r="D30">
        <f>(D20/D25)^(1/(1-D21))</f>
        <v>9.9661765781934388</v>
      </c>
      <c r="H30" s="5">
        <v>1.0966331584284588</v>
      </c>
      <c r="I30" s="6">
        <f t="shared" si="1"/>
        <v>1.0280598819960367</v>
      </c>
      <c r="J30" s="6">
        <f t="shared" si="2"/>
        <v>0.51402994099801835</v>
      </c>
      <c r="K30" s="6">
        <f t="shared" si="3"/>
        <v>0.10966331584284589</v>
      </c>
      <c r="L30">
        <f t="shared" si="4"/>
        <v>0.1</v>
      </c>
      <c r="M30">
        <f t="shared" si="7"/>
        <v>0.46873463295114492</v>
      </c>
      <c r="N30">
        <f t="shared" si="5"/>
        <v>0.37498770636091594</v>
      </c>
      <c r="O30">
        <f t="shared" si="6"/>
        <v>0.5624815595413738</v>
      </c>
    </row>
    <row r="31" spans="3:15" x14ac:dyDescent="0.25">
      <c r="H31" s="5">
        <v>1.211967074492577</v>
      </c>
      <c r="I31" s="6">
        <f t="shared" si="1"/>
        <v>1.0593689665785337</v>
      </c>
      <c r="J31" s="6">
        <f t="shared" si="2"/>
        <v>0.52968448328926687</v>
      </c>
      <c r="K31" s="6">
        <f t="shared" si="3"/>
        <v>0.1211967074492577</v>
      </c>
      <c r="L31">
        <f t="shared" si="4"/>
        <v>0.1</v>
      </c>
      <c r="M31">
        <f t="shared" si="7"/>
        <v>0.4370452749395306</v>
      </c>
      <c r="N31">
        <f t="shared" si="5"/>
        <v>0.34963621995162453</v>
      </c>
      <c r="O31">
        <f t="shared" si="6"/>
        <v>0.52445432992743668</v>
      </c>
    </row>
    <row r="32" spans="3:15" x14ac:dyDescent="0.25">
      <c r="H32" s="5">
        <v>1.3394307643944181</v>
      </c>
      <c r="I32" s="6">
        <f t="shared" si="1"/>
        <v>1.0916315547405016</v>
      </c>
      <c r="J32" s="6">
        <f t="shared" si="2"/>
        <v>0.54581577737025078</v>
      </c>
      <c r="K32" s="6">
        <f t="shared" si="3"/>
        <v>0.13394307643944181</v>
      </c>
      <c r="L32">
        <f t="shared" si="4"/>
        <v>0.1</v>
      </c>
      <c r="M32">
        <f t="shared" si="7"/>
        <v>0.40749831337271425</v>
      </c>
      <c r="N32">
        <f t="shared" si="5"/>
        <v>0.32599865069817141</v>
      </c>
      <c r="O32">
        <f t="shared" si="6"/>
        <v>0.48899797604725703</v>
      </c>
    </row>
    <row r="33" spans="3:15" x14ac:dyDescent="0.25">
      <c r="H33" s="5">
        <v>1.4802999275845456</v>
      </c>
      <c r="I33" s="6">
        <f t="shared" si="1"/>
        <v>1.1248766849890766</v>
      </c>
      <c r="J33" s="6">
        <f t="shared" si="2"/>
        <v>0.56243834249453828</v>
      </c>
      <c r="K33" s="6">
        <f t="shared" si="3"/>
        <v>0.14802999275845458</v>
      </c>
      <c r="L33">
        <f t="shared" si="4"/>
        <v>0.1</v>
      </c>
      <c r="M33">
        <f t="shared" si="7"/>
        <v>0.37994890901081618</v>
      </c>
      <c r="N33">
        <f t="shared" si="5"/>
        <v>0.30395912720865292</v>
      </c>
      <c r="O33">
        <f t="shared" si="6"/>
        <v>0.45593869081297939</v>
      </c>
    </row>
    <row r="34" spans="3:15" x14ac:dyDescent="0.25">
      <c r="H34" s="5">
        <v>1.635984429995927</v>
      </c>
      <c r="I34" s="6">
        <f t="shared" si="1"/>
        <v>1.1591342801855959</v>
      </c>
      <c r="J34" s="6">
        <f t="shared" si="2"/>
        <v>0.57956714009279797</v>
      </c>
      <c r="K34" s="6">
        <f t="shared" si="3"/>
        <v>0.1635984429995927</v>
      </c>
      <c r="L34">
        <f t="shared" si="4"/>
        <v>0.1</v>
      </c>
      <c r="M34">
        <f t="shared" si="7"/>
        <v>0.35426201464169244</v>
      </c>
      <c r="N34">
        <f t="shared" si="5"/>
        <v>0.28340961171335399</v>
      </c>
      <c r="O34">
        <f t="shared" si="6"/>
        <v>0.42511441757003093</v>
      </c>
    </row>
    <row r="35" spans="3:15" x14ac:dyDescent="0.25">
      <c r="H35" s="5">
        <v>1.8080424144560636</v>
      </c>
      <c r="I35" s="6">
        <f t="shared" si="1"/>
        <v>1.1944351744781936</v>
      </c>
      <c r="J35" s="6">
        <f t="shared" si="2"/>
        <v>0.59721758723909679</v>
      </c>
      <c r="K35" s="6">
        <f t="shared" si="3"/>
        <v>0.18080424144560636</v>
      </c>
      <c r="L35">
        <f t="shared" si="4"/>
        <v>0.1</v>
      </c>
      <c r="M35">
        <f t="shared" si="7"/>
        <v>0.33031171307934465</v>
      </c>
      <c r="N35">
        <f t="shared" si="5"/>
        <v>0.26424937046347574</v>
      </c>
      <c r="O35">
        <f t="shared" si="6"/>
        <v>0.39637405569521356</v>
      </c>
    </row>
    <row r="36" spans="3:15" x14ac:dyDescent="0.25">
      <c r="H36">
        <v>2</v>
      </c>
      <c r="I36" s="6">
        <f t="shared" si="1"/>
        <v>1.2311444133449163</v>
      </c>
      <c r="J36" s="6">
        <f t="shared" si="2"/>
        <v>0.61557220667245816</v>
      </c>
      <c r="K36">
        <f t="shared" si="3"/>
        <v>0.2</v>
      </c>
      <c r="L36">
        <f t="shared" si="4"/>
        <v>0.1</v>
      </c>
      <c r="M36">
        <f t="shared" si="7"/>
        <v>0.30778610333622908</v>
      </c>
      <c r="N36">
        <f t="shared" si="5"/>
        <v>0.24622888266898327</v>
      </c>
      <c r="O36">
        <f t="shared" si="6"/>
        <v>0.36934332400347486</v>
      </c>
    </row>
    <row r="37" spans="3:15" x14ac:dyDescent="0.25">
      <c r="H37">
        <v>3</v>
      </c>
      <c r="I37" s="6">
        <f t="shared" si="1"/>
        <v>1.3903891703159093</v>
      </c>
      <c r="J37" s="6">
        <f t="shared" si="2"/>
        <v>0.69519458515795463</v>
      </c>
      <c r="K37">
        <f t="shared" si="3"/>
        <v>0.30000000000000004</v>
      </c>
      <c r="L37">
        <f t="shared" si="4"/>
        <v>0.1</v>
      </c>
      <c r="M37">
        <f t="shared" si="7"/>
        <v>0.23173152838598488</v>
      </c>
      <c r="N37">
        <f t="shared" si="5"/>
        <v>0.18538522270878791</v>
      </c>
      <c r="O37">
        <f t="shared" si="6"/>
        <v>0.27807783406318182</v>
      </c>
    </row>
    <row r="38" spans="3:15" ht="23.25" x14ac:dyDescent="0.35">
      <c r="C38" s="2" t="s">
        <v>26</v>
      </c>
      <c r="D38">
        <v>0.6</v>
      </c>
      <c r="E38" s="3">
        <f t="shared" ref="E38:E40" si="8">D38</f>
        <v>0.6</v>
      </c>
      <c r="H38">
        <v>4</v>
      </c>
      <c r="I38" s="6">
        <f t="shared" si="1"/>
        <v>1.515716566510398</v>
      </c>
      <c r="J38" s="6">
        <f t="shared" si="2"/>
        <v>0.75785828325519899</v>
      </c>
      <c r="K38">
        <f t="shared" si="3"/>
        <v>0.4</v>
      </c>
      <c r="L38">
        <f t="shared" si="4"/>
        <v>0.1</v>
      </c>
      <c r="M38">
        <f t="shared" si="7"/>
        <v>0.18946457081379975</v>
      </c>
      <c r="N38">
        <f t="shared" si="5"/>
        <v>0.1515716566510398</v>
      </c>
      <c r="O38">
        <f t="shared" si="6"/>
        <v>0.22735748497655969</v>
      </c>
    </row>
    <row r="39" spans="3:15" x14ac:dyDescent="0.25">
      <c r="H39">
        <v>5</v>
      </c>
      <c r="I39" s="6">
        <f t="shared" si="1"/>
        <v>1.6206565966927624</v>
      </c>
      <c r="J39" s="6">
        <f t="shared" si="2"/>
        <v>0.8103282983463812</v>
      </c>
      <c r="K39">
        <f t="shared" si="3"/>
        <v>0.5</v>
      </c>
      <c r="L39">
        <f t="shared" si="4"/>
        <v>0.1</v>
      </c>
      <c r="M39">
        <f t="shared" si="7"/>
        <v>0.16206565966927625</v>
      </c>
      <c r="N39">
        <f t="shared" si="5"/>
        <v>0.12965252773542099</v>
      </c>
      <c r="O39">
        <f t="shared" si="6"/>
        <v>0.19447879160313147</v>
      </c>
    </row>
    <row r="40" spans="3:15" ht="23.25" x14ac:dyDescent="0.35">
      <c r="C40" s="2" t="s">
        <v>27</v>
      </c>
      <c r="D40">
        <v>0.4</v>
      </c>
      <c r="E40" s="3">
        <f t="shared" si="8"/>
        <v>0.4</v>
      </c>
      <c r="H40">
        <v>6</v>
      </c>
      <c r="I40" s="6">
        <f t="shared" si="1"/>
        <v>1.7117698594097051</v>
      </c>
      <c r="J40" s="6">
        <f t="shared" si="2"/>
        <v>0.85588492970485253</v>
      </c>
      <c r="K40">
        <f t="shared" si="3"/>
        <v>0.60000000000000009</v>
      </c>
      <c r="L40">
        <f t="shared" si="4"/>
        <v>0.1</v>
      </c>
      <c r="M40">
        <f t="shared" si="7"/>
        <v>0.14264748828414209</v>
      </c>
      <c r="N40">
        <f t="shared" si="5"/>
        <v>0.11411799062731369</v>
      </c>
      <c r="O40">
        <f t="shared" si="6"/>
        <v>0.1711769859409705</v>
      </c>
    </row>
    <row r="41" spans="3:15" x14ac:dyDescent="0.25">
      <c r="H41">
        <v>7</v>
      </c>
      <c r="I41" s="6">
        <f t="shared" si="1"/>
        <v>1.7927899625209971</v>
      </c>
      <c r="J41" s="6">
        <f t="shared" si="2"/>
        <v>0.89639498126049855</v>
      </c>
      <c r="K41">
        <f t="shared" si="3"/>
        <v>0.70000000000000007</v>
      </c>
      <c r="L41">
        <f t="shared" si="4"/>
        <v>0.1</v>
      </c>
      <c r="M41">
        <f t="shared" si="7"/>
        <v>0.12805642589435692</v>
      </c>
      <c r="N41">
        <f t="shared" si="5"/>
        <v>0.10244514071548556</v>
      </c>
      <c r="O41">
        <f t="shared" si="6"/>
        <v>0.15366771107322832</v>
      </c>
    </row>
    <row r="42" spans="3:15" ht="20.25" x14ac:dyDescent="0.3">
      <c r="C42" s="12" t="s">
        <v>30</v>
      </c>
      <c r="D42">
        <f>(D38/D25)^(1/(1-D21))</f>
        <v>12.931373133239164</v>
      </c>
      <c r="G42" s="12" t="s">
        <v>31</v>
      </c>
      <c r="H42">
        <f>D51</f>
        <v>7.2457893141112528</v>
      </c>
      <c r="I42" s="6">
        <f t="shared" ref="I42" si="9">H42^$D$21</f>
        <v>1.8114473285278132</v>
      </c>
      <c r="J42" s="6">
        <f t="shared" ref="J42" si="10">$D$20*I42</f>
        <v>0.9057236642639066</v>
      </c>
      <c r="K42">
        <f t="shared" ref="K42" si="11">$D$25*H42</f>
        <v>0.72457893141112528</v>
      </c>
      <c r="L42">
        <f t="shared" si="4"/>
        <v>0.1</v>
      </c>
      <c r="M42">
        <f t="shared" ref="M42" si="12">J42/H42</f>
        <v>0.125</v>
      </c>
      <c r="N42">
        <f t="shared" ref="N42" si="13">$D$40*I42/H42</f>
        <v>0.1</v>
      </c>
      <c r="O42">
        <f t="shared" ref="O42" si="14">$D$38*I42/H42</f>
        <v>0.15</v>
      </c>
    </row>
    <row r="43" spans="3:15" x14ac:dyDescent="0.25">
      <c r="H43">
        <v>8</v>
      </c>
      <c r="I43" s="6">
        <f>H43^$D$21</f>
        <v>1.8660659830736148</v>
      </c>
      <c r="J43" s="6">
        <f>$D$20*I43</f>
        <v>0.93303299153680741</v>
      </c>
      <c r="K43">
        <f>$D$25*H43</f>
        <v>0.8</v>
      </c>
      <c r="L43">
        <f t="shared" si="4"/>
        <v>0.1</v>
      </c>
      <c r="M43">
        <f>J43/H43</f>
        <v>0.11662912394210093</v>
      </c>
      <c r="N43">
        <f>$D$40*I43/H43</f>
        <v>9.3303299153680741E-2</v>
      </c>
      <c r="O43">
        <f>$D$38*I43/H43</f>
        <v>0.13995494873052111</v>
      </c>
    </row>
    <row r="44" spans="3:15" x14ac:dyDescent="0.25">
      <c r="H44">
        <v>9</v>
      </c>
      <c r="I44" s="6">
        <f>H44^$D$21</f>
        <v>1.9331820449317627</v>
      </c>
      <c r="J44" s="6">
        <f>$D$20*I44</f>
        <v>0.96659102246588136</v>
      </c>
      <c r="K44">
        <f>$D$25*H44</f>
        <v>0.9</v>
      </c>
      <c r="L44">
        <f t="shared" si="4"/>
        <v>0.1</v>
      </c>
      <c r="M44">
        <f>J44/H44</f>
        <v>0.10739900249620904</v>
      </c>
      <c r="N44">
        <f>$D$40*I44/H44</f>
        <v>8.5919201996967232E-2</v>
      </c>
      <c r="O44">
        <f>$D$38*I44/H44</f>
        <v>0.12887880299545085</v>
      </c>
    </row>
    <row r="45" spans="3:15" x14ac:dyDescent="0.25">
      <c r="G45" s="7" t="s">
        <v>10</v>
      </c>
      <c r="H45" s="8">
        <v>9.9661765781934388</v>
      </c>
      <c r="I45" s="9">
        <f>H45^$D$21</f>
        <v>1.9932353156386882</v>
      </c>
      <c r="J45" s="9">
        <f>$D$20*I45</f>
        <v>0.99661765781934408</v>
      </c>
      <c r="K45" s="9">
        <f>$D$25*H45</f>
        <v>0.99661765781934397</v>
      </c>
      <c r="L45">
        <f t="shared" si="4"/>
        <v>0.1</v>
      </c>
      <c r="M45">
        <f>J45/H45</f>
        <v>0.10000000000000002</v>
      </c>
      <c r="N45">
        <f>$D$40*I45/H45</f>
        <v>8.0000000000000029E-2</v>
      </c>
      <c r="O45">
        <f>$D$38*I45/H45</f>
        <v>0.12000000000000001</v>
      </c>
    </row>
    <row r="46" spans="3:15" x14ac:dyDescent="0.25">
      <c r="H46">
        <v>10</v>
      </c>
      <c r="I46" s="6">
        <f>H46^$D$21</f>
        <v>1.9952623149688797</v>
      </c>
      <c r="J46" s="6">
        <f>$D$20*I46</f>
        <v>0.99763115748443987</v>
      </c>
      <c r="K46">
        <f>$D$25*H46</f>
        <v>1</v>
      </c>
      <c r="L46">
        <f t="shared" si="4"/>
        <v>0.1</v>
      </c>
      <c r="M46">
        <f>J46/H46</f>
        <v>9.9763115748443987E-2</v>
      </c>
      <c r="N46">
        <f>$D$40*I46/H46</f>
        <v>7.9810492598755195E-2</v>
      </c>
      <c r="O46">
        <f>$D$38*I46/H46</f>
        <v>0.11971573889813278</v>
      </c>
    </row>
    <row r="47" spans="3:15" x14ac:dyDescent="0.25">
      <c r="H47">
        <v>11</v>
      </c>
      <c r="I47" s="6">
        <f>H47^$D$21</f>
        <v>2.0531364136588439</v>
      </c>
      <c r="J47" s="6">
        <f>$D$20*I47</f>
        <v>1.026568206829422</v>
      </c>
      <c r="K47">
        <f>$D$25*H47</f>
        <v>1.1000000000000001</v>
      </c>
      <c r="L47">
        <f t="shared" si="4"/>
        <v>0.1</v>
      </c>
      <c r="M47">
        <f>J47/H47</f>
        <v>9.3324382439038359E-2</v>
      </c>
      <c r="N47">
        <f>$D$40*I47/H47</f>
        <v>7.4659505951230692E-2</v>
      </c>
      <c r="O47">
        <f>$D$38*I47/H47</f>
        <v>0.11198925892684602</v>
      </c>
    </row>
    <row r="48" spans="3:15" x14ac:dyDescent="0.25">
      <c r="H48">
        <v>12</v>
      </c>
      <c r="I48" s="6">
        <f>H48^$D$21</f>
        <v>2.1074358993444711</v>
      </c>
      <c r="J48" s="6">
        <f>$D$20*I48</f>
        <v>1.0537179496722355</v>
      </c>
      <c r="K48">
        <f>$D$25*H48</f>
        <v>1.2000000000000002</v>
      </c>
      <c r="L48">
        <f t="shared" si="4"/>
        <v>0.1</v>
      </c>
      <c r="M48">
        <f>J48/H48</f>
        <v>8.7809829139352966E-2</v>
      </c>
      <c r="N48">
        <f>$D$40*I48/H48</f>
        <v>7.0247863311482375E-2</v>
      </c>
      <c r="O48">
        <f>$D$38*I48/H48</f>
        <v>0.10537179496722354</v>
      </c>
    </row>
    <row r="49" spans="3:15" ht="20.25" x14ac:dyDescent="0.3">
      <c r="G49" s="12" t="s">
        <v>30</v>
      </c>
      <c r="H49">
        <f>D42</f>
        <v>12.931373133239164</v>
      </c>
      <c r="I49" s="6">
        <f>H49^$D$21</f>
        <v>2.1552288555398609</v>
      </c>
      <c r="J49" s="6">
        <f>$D$20*I49</f>
        <v>1.0776144277699304</v>
      </c>
      <c r="K49">
        <f>$D$25*H49</f>
        <v>1.2931373133239166</v>
      </c>
      <c r="L49">
        <f t="shared" si="4"/>
        <v>0.1</v>
      </c>
      <c r="M49">
        <f>J49/H49</f>
        <v>8.3333333333333343E-2</v>
      </c>
      <c r="N49">
        <f>$D$40*I49/H49</f>
        <v>6.666666666666668E-2</v>
      </c>
      <c r="O49">
        <f>$D$38*I49/H49</f>
        <v>0.1</v>
      </c>
    </row>
    <row r="50" spans="3:15" x14ac:dyDescent="0.25">
      <c r="H50">
        <v>13</v>
      </c>
      <c r="I50" s="6">
        <f>H50^$D$21</f>
        <v>2.1586538444215799</v>
      </c>
      <c r="J50" s="6">
        <f>$D$20*I50</f>
        <v>1.07932692221079</v>
      </c>
      <c r="K50">
        <f>$D$25*H50</f>
        <v>1.3</v>
      </c>
      <c r="L50">
        <f t="shared" si="4"/>
        <v>0.1</v>
      </c>
      <c r="M50">
        <f>J50/H50</f>
        <v>8.3025147862368462E-2</v>
      </c>
      <c r="N50">
        <f>$D$40*I50/H50</f>
        <v>6.6420118289894775E-2</v>
      </c>
      <c r="O50">
        <f>$D$38*I50/H50</f>
        <v>9.9630177434842135E-2</v>
      </c>
    </row>
    <row r="51" spans="3:15" ht="20.25" x14ac:dyDescent="0.3">
      <c r="C51" s="12" t="s">
        <v>31</v>
      </c>
      <c r="D51">
        <f>(D40/D25)^(1/(1-D21))</f>
        <v>7.2457893141112528</v>
      </c>
      <c r="H51">
        <v>14</v>
      </c>
      <c r="I51" s="6">
        <f>H51^$D$21</f>
        <v>2.2071833466585673</v>
      </c>
      <c r="J51" s="6">
        <f>$D$20*I51</f>
        <v>1.1035916733292837</v>
      </c>
      <c r="K51">
        <f>$D$25*H51</f>
        <v>1.4000000000000001</v>
      </c>
      <c r="L51">
        <f t="shared" si="4"/>
        <v>0.1</v>
      </c>
      <c r="M51">
        <f>J51/H51</f>
        <v>7.8827976666377406E-2</v>
      </c>
      <c r="N51">
        <f>$D$40*I51/H51</f>
        <v>6.3062381333101922E-2</v>
      </c>
      <c r="O51">
        <f>$D$38*I51/H51</f>
        <v>9.459357199965289E-2</v>
      </c>
    </row>
    <row r="52" spans="3:15" ht="26.25" x14ac:dyDescent="0.4">
      <c r="C52" s="10"/>
      <c r="H52">
        <v>15</v>
      </c>
      <c r="I52" s="6">
        <f>H52^$D$21</f>
        <v>2.2533433808426553</v>
      </c>
      <c r="J52" s="6">
        <f>$D$20*I52</f>
        <v>1.1266716904213276</v>
      </c>
      <c r="K52">
        <f>$D$25*H52</f>
        <v>1.5</v>
      </c>
      <c r="L52">
        <f t="shared" si="4"/>
        <v>0.1</v>
      </c>
      <c r="M52">
        <f>J52/H52</f>
        <v>7.5111446028088516E-2</v>
      </c>
      <c r="N52">
        <f>$D$40*I52/H52</f>
        <v>6.0089156822470811E-2</v>
      </c>
      <c r="O52">
        <f>$D$38*I52/H52</f>
        <v>9.01337352337062E-2</v>
      </c>
    </row>
    <row r="53" spans="3:15" ht="26.25" x14ac:dyDescent="0.4">
      <c r="C53" s="10"/>
      <c r="H53">
        <v>16</v>
      </c>
      <c r="I53" s="6">
        <f>H53^$D$21</f>
        <v>2.2973967099940702</v>
      </c>
      <c r="J53" s="6">
        <f>$D$20*I53</f>
        <v>1.1486983549970351</v>
      </c>
      <c r="K53">
        <f>$D$25*H53</f>
        <v>1.6</v>
      </c>
      <c r="L53">
        <f t="shared" si="4"/>
        <v>0.1</v>
      </c>
      <c r="M53">
        <f>J53/H53</f>
        <v>7.1793647187314694E-2</v>
      </c>
      <c r="N53">
        <f>$D$40*I53/H53</f>
        <v>5.7434917749851759E-2</v>
      </c>
      <c r="O53">
        <f>$D$38*I53/H53</f>
        <v>8.6152376624777635E-2</v>
      </c>
    </row>
    <row r="54" spans="3:15" ht="26.25" x14ac:dyDescent="0.4">
      <c r="C54" s="10"/>
      <c r="H54">
        <v>17</v>
      </c>
      <c r="I54" s="6">
        <f>H54^$D$21</f>
        <v>2.3395626336814512</v>
      </c>
      <c r="J54" s="6">
        <f>$D$20*I54</f>
        <v>1.1697813168407256</v>
      </c>
      <c r="K54">
        <f>$D$25*H54</f>
        <v>1.7000000000000002</v>
      </c>
      <c r="L54">
        <f t="shared" si="4"/>
        <v>0.1</v>
      </c>
      <c r="M54">
        <f>J54/H54</f>
        <v>6.8810665696513271E-2</v>
      </c>
      <c r="N54">
        <f>$D$40*I54/H54</f>
        <v>5.5048532557210615E-2</v>
      </c>
      <c r="O54">
        <f>$D$38*I54/H54</f>
        <v>8.2572798835815919E-2</v>
      </c>
    </row>
    <row r="55" spans="3:15" ht="26.25" x14ac:dyDescent="0.4">
      <c r="C55" s="10"/>
      <c r="H55">
        <v>18</v>
      </c>
      <c r="I55" s="6">
        <f>H55^$D$21</f>
        <v>2.3800262745964407</v>
      </c>
      <c r="J55" s="6">
        <f>$D$20*I55</f>
        <v>1.1900131372982203</v>
      </c>
      <c r="K55">
        <f>$D$25*H55</f>
        <v>1.8</v>
      </c>
      <c r="L55">
        <f t="shared" si="4"/>
        <v>0.1</v>
      </c>
      <c r="M55">
        <f>J55/H55</f>
        <v>6.6111840961012247E-2</v>
      </c>
      <c r="N55">
        <f>$D$40*I55/H55</f>
        <v>5.2889472768809793E-2</v>
      </c>
      <c r="O55">
        <f>$D$38*I55/H55</f>
        <v>7.9334209153214694E-2</v>
      </c>
    </row>
    <row r="56" spans="3:15" x14ac:dyDescent="0.25">
      <c r="H56">
        <v>19</v>
      </c>
      <c r="I56" s="6">
        <f>H56^$D$21</f>
        <v>2.4189454814875875</v>
      </c>
      <c r="J56" s="6">
        <f>$D$20*I56</f>
        <v>1.2094727407437937</v>
      </c>
      <c r="K56">
        <f>$D$25*H56</f>
        <v>1.9000000000000001</v>
      </c>
      <c r="L56">
        <f t="shared" si="4"/>
        <v>0.1</v>
      </c>
      <c r="M56">
        <f>J56/H56</f>
        <v>6.3656460039147045E-2</v>
      </c>
      <c r="N56">
        <f>$D$40*I56/H56</f>
        <v>5.0925168031317636E-2</v>
      </c>
      <c r="O56">
        <f>$D$38*I56/H56</f>
        <v>7.638775204697644E-2</v>
      </c>
    </row>
    <row r="57" spans="3:15" x14ac:dyDescent="0.25">
      <c r="H57">
        <v>20</v>
      </c>
      <c r="I57" s="6">
        <f>H57^$D$21</f>
        <v>2.4564560522315806</v>
      </c>
      <c r="J57" s="6">
        <f>$D$20*I57</f>
        <v>1.2282280261157903</v>
      </c>
      <c r="K57">
        <f>$D$25*H57</f>
        <v>2</v>
      </c>
      <c r="L57">
        <f t="shared" si="4"/>
        <v>0.1</v>
      </c>
      <c r="M57">
        <f>J57/H57</f>
        <v>6.1411401305789516E-2</v>
      </c>
      <c r="N57">
        <f>$D$40*I57/H57</f>
        <v>4.9129121044631616E-2</v>
      </c>
      <c r="O57">
        <f>$D$38*I57/H57</f>
        <v>7.3693681566947417E-2</v>
      </c>
    </row>
    <row r="58" spans="3:15" ht="20.25" x14ac:dyDescent="0.3">
      <c r="H58" s="1">
        <v>21</v>
      </c>
      <c r="I58" s="1">
        <f>H58^$D$21</f>
        <v>2.4926757485402593</v>
      </c>
      <c r="J58" s="6">
        <f>$D$20*I58</f>
        <v>1.2463378742701297</v>
      </c>
      <c r="K58">
        <f>$D$25*H58</f>
        <v>2.1</v>
      </c>
      <c r="L58">
        <f t="shared" si="4"/>
        <v>0.1</v>
      </c>
      <c r="M58">
        <f>J58/H58</f>
        <v>5.9349422584291892E-2</v>
      </c>
      <c r="N58">
        <f>$D$40*I58/H58</f>
        <v>4.7479538067433512E-2</v>
      </c>
      <c r="O58">
        <f>$D$38*I58/H58</f>
        <v>7.1219307101150264E-2</v>
      </c>
    </row>
    <row r="59" spans="3:15" x14ac:dyDescent="0.25">
      <c r="H59">
        <v>22</v>
      </c>
      <c r="I59" s="6">
        <f>H59^$D$21</f>
        <v>2.5277074255111032</v>
      </c>
      <c r="J59" s="6">
        <f>$D$20*I59</f>
        <v>1.2638537127555516</v>
      </c>
      <c r="K59">
        <f>$D$25*H59</f>
        <v>2.2000000000000002</v>
      </c>
      <c r="L59">
        <f t="shared" si="4"/>
        <v>0.1</v>
      </c>
      <c r="M59">
        <f>J59/H59</f>
        <v>5.7447896034343256E-2</v>
      </c>
      <c r="N59">
        <f>$D$40*I59/H59</f>
        <v>4.5958316827474602E-2</v>
      </c>
      <c r="O59">
        <f>$D$38*I59/H59</f>
        <v>6.893747524121191E-2</v>
      </c>
    </row>
    <row r="60" spans="3:15" x14ac:dyDescent="0.25">
      <c r="H60" s="6">
        <v>23</v>
      </c>
      <c r="I60" s="6">
        <f>H60^$D$21</f>
        <v>2.5616415021458128</v>
      </c>
      <c r="J60" s="6">
        <f>$D$20*I60</f>
        <v>1.2808207510729064</v>
      </c>
      <c r="K60">
        <f>$D$25*H60</f>
        <v>2.3000000000000003</v>
      </c>
      <c r="L60">
        <f t="shared" si="4"/>
        <v>0.1</v>
      </c>
      <c r="M60">
        <f>J60/H60</f>
        <v>5.5687858742300277E-2</v>
      </c>
      <c r="N60">
        <f>$D$40*I60/H60</f>
        <v>4.455028699384022E-2</v>
      </c>
      <c r="O60">
        <f>$D$38*I60/H60</f>
        <v>6.6825430490760326E-2</v>
      </c>
    </row>
    <row r="61" spans="3:15" x14ac:dyDescent="0.25">
      <c r="H61" s="6"/>
    </row>
    <row r="62" spans="3:15" x14ac:dyDescent="0.25">
      <c r="H62" s="6"/>
    </row>
    <row r="63" spans="3:15" x14ac:dyDescent="0.25">
      <c r="H63" s="6"/>
    </row>
    <row r="64" spans="3:15" x14ac:dyDescent="0.25">
      <c r="H64" s="6"/>
    </row>
    <row r="66" spans="8:9" x14ac:dyDescent="0.25">
      <c r="H66" s="5"/>
    </row>
    <row r="67" spans="8:9" x14ac:dyDescent="0.25">
      <c r="H67" s="5"/>
    </row>
    <row r="68" spans="8:9" x14ac:dyDescent="0.25">
      <c r="H68" s="5"/>
    </row>
    <row r="69" spans="8:9" x14ac:dyDescent="0.25">
      <c r="H69" s="5"/>
    </row>
    <row r="70" spans="8:9" x14ac:dyDescent="0.25">
      <c r="H70" s="5"/>
    </row>
    <row r="71" spans="8:9" x14ac:dyDescent="0.25">
      <c r="H71" s="5"/>
    </row>
    <row r="80" spans="8:9" x14ac:dyDescent="0.25">
      <c r="H80" s="8"/>
      <c r="I80" s="7"/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DSMT4" shapeId="2052" r:id="rId3">
          <objectPr defaultSize="0" autoPict="0" r:id="rId4">
            <anchor moveWithCells="1">
              <from>
                <xdr:col>2</xdr:col>
                <xdr:colOff>0</xdr:colOff>
                <xdr:row>30</xdr:row>
                <xdr:rowOff>0</xdr:rowOff>
              </from>
              <to>
                <xdr:col>5</xdr:col>
                <xdr:colOff>47625</xdr:colOff>
                <xdr:row>34</xdr:row>
                <xdr:rowOff>171450</xdr:rowOff>
              </to>
            </anchor>
          </objectPr>
        </oleObject>
      </mc:Choice>
      <mc:Fallback>
        <oleObject progId="Equation.DSMT4" shapeId="2052" r:id="rId3"/>
      </mc:Fallback>
    </mc:AlternateContent>
    <mc:AlternateContent xmlns:mc="http://schemas.openxmlformats.org/markup-compatibility/2006">
      <mc:Choice Requires="x14">
        <oleObject progId="Equation.DSMT4" shapeId="2054" r:id="rId5">
          <objectPr defaultSize="0" autoPict="0" r:id="rId6">
            <anchor moveWithCells="1">
              <from>
                <xdr:col>2</xdr:col>
                <xdr:colOff>0</xdr:colOff>
                <xdr:row>26</xdr:row>
                <xdr:rowOff>0</xdr:rowOff>
              </from>
              <to>
                <xdr:col>4</xdr:col>
                <xdr:colOff>142875</xdr:colOff>
                <xdr:row>28</xdr:row>
                <xdr:rowOff>19050</xdr:rowOff>
              </to>
            </anchor>
          </objectPr>
        </oleObject>
      </mc:Choice>
      <mc:Fallback>
        <oleObject progId="Equation.DSMT4" shapeId="2054" r:id="rId5"/>
      </mc:Fallback>
    </mc:AlternateContent>
    <mc:AlternateContent xmlns:mc="http://schemas.openxmlformats.org/markup-compatibility/2006">
      <mc:Choice Requires="x14">
        <oleObject progId="Equation.DSMT4" shapeId="2059" r:id="rId7">
          <objectPr defaultSize="0" autoPict="0" r:id="rId8">
            <anchor moveWithCells="1">
              <from>
                <xdr:col>2</xdr:col>
                <xdr:colOff>19050</xdr:colOff>
                <xdr:row>51</xdr:row>
                <xdr:rowOff>85725</xdr:rowOff>
              </from>
              <to>
                <xdr:col>5</xdr:col>
                <xdr:colOff>66675</xdr:colOff>
                <xdr:row>54</xdr:row>
                <xdr:rowOff>19050</xdr:rowOff>
              </to>
            </anchor>
          </objectPr>
        </oleObject>
      </mc:Choice>
      <mc:Fallback>
        <oleObject progId="Equation.DSMT4" shapeId="2059" r:id="rId7"/>
      </mc:Fallback>
    </mc:AlternateContent>
    <mc:AlternateContent xmlns:mc="http://schemas.openxmlformats.org/markup-compatibility/2006">
      <mc:Choice Requires="x14">
        <oleObject progId="Equation.DSMT4" shapeId="2062" r:id="rId9">
          <objectPr defaultSize="0" autoPict="0" r:id="rId10">
            <anchor moveWithCells="1">
              <from>
                <xdr:col>1</xdr:col>
                <xdr:colOff>581025</xdr:colOff>
                <xdr:row>42</xdr:row>
                <xdr:rowOff>57150</xdr:rowOff>
              </from>
              <to>
                <xdr:col>5</xdr:col>
                <xdr:colOff>19050</xdr:colOff>
                <xdr:row>47</xdr:row>
                <xdr:rowOff>38100</xdr:rowOff>
              </to>
            </anchor>
          </objectPr>
        </oleObject>
      </mc:Choice>
      <mc:Fallback>
        <oleObject progId="Equation.DSMT4" shapeId="2062" r:id="rId9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4FA38-655C-4CC2-A41C-AB56290AC6B0}">
  <dimension ref="G7:N33"/>
  <sheetViews>
    <sheetView workbookViewId="0">
      <selection activeCell="N32" sqref="N32"/>
    </sheetView>
  </sheetViews>
  <sheetFormatPr defaultRowHeight="15" x14ac:dyDescent="0.25"/>
  <sheetData>
    <row r="7" spans="7:11" x14ac:dyDescent="0.25">
      <c r="J7" s="11"/>
    </row>
    <row r="8" spans="7:11" x14ac:dyDescent="0.25">
      <c r="G8" t="s">
        <v>15</v>
      </c>
      <c r="H8">
        <v>1</v>
      </c>
      <c r="I8">
        <v>1000</v>
      </c>
      <c r="J8" s="11"/>
    </row>
    <row r="9" spans="7:11" x14ac:dyDescent="0.25">
      <c r="G9" t="s">
        <v>16</v>
      </c>
      <c r="H9">
        <v>2</v>
      </c>
      <c r="I9">
        <v>1010</v>
      </c>
      <c r="J9" s="11">
        <f>(I9-I8)/I8</f>
        <v>0.01</v>
      </c>
      <c r="K9">
        <f>LN(1+J9)</f>
        <v>9.950330853168092E-3</v>
      </c>
    </row>
    <row r="10" spans="7:11" x14ac:dyDescent="0.25">
      <c r="G10" t="s">
        <v>17</v>
      </c>
      <c r="H10">
        <v>3</v>
      </c>
      <c r="I10">
        <v>1060</v>
      </c>
      <c r="J10" s="11">
        <f t="shared" ref="J10:J18" si="0">(I10-I9)/I9</f>
        <v>4.9504950495049507E-2</v>
      </c>
      <c r="K10">
        <f t="shared" ref="K10:K18" si="1">LN(1+J10)</f>
        <v>4.8318577270807732E-2</v>
      </c>
    </row>
    <row r="11" spans="7:11" x14ac:dyDescent="0.25">
      <c r="G11" t="s">
        <v>18</v>
      </c>
      <c r="H11">
        <v>4</v>
      </c>
      <c r="I11">
        <v>1080</v>
      </c>
      <c r="J11" s="11">
        <f t="shared" si="0"/>
        <v>1.8867924528301886E-2</v>
      </c>
      <c r="K11">
        <f t="shared" si="1"/>
        <v>1.8692133012152546E-2</v>
      </c>
    </row>
    <row r="12" spans="7:11" x14ac:dyDescent="0.25">
      <c r="G12" t="s">
        <v>19</v>
      </c>
      <c r="H12">
        <v>5</v>
      </c>
      <c r="I12">
        <v>1100</v>
      </c>
      <c r="J12" s="11">
        <f t="shared" si="0"/>
        <v>1.8518518518518517E-2</v>
      </c>
      <c r="K12">
        <f t="shared" si="1"/>
        <v>1.8349138668196617E-2</v>
      </c>
    </row>
    <row r="13" spans="7:11" x14ac:dyDescent="0.25">
      <c r="G13" t="s">
        <v>20</v>
      </c>
      <c r="H13">
        <v>6</v>
      </c>
      <c r="I13">
        <v>1150</v>
      </c>
      <c r="J13" s="11">
        <f t="shared" si="0"/>
        <v>4.5454545454545456E-2</v>
      </c>
      <c r="K13">
        <f t="shared" si="1"/>
        <v>4.4451762570833796E-2</v>
      </c>
    </row>
    <row r="14" spans="7:11" x14ac:dyDescent="0.25">
      <c r="G14" t="s">
        <v>21</v>
      </c>
      <c r="H14">
        <v>7</v>
      </c>
      <c r="I14">
        <v>1200</v>
      </c>
      <c r="J14" s="11">
        <f t="shared" si="0"/>
        <v>4.3478260869565216E-2</v>
      </c>
      <c r="K14">
        <f t="shared" si="1"/>
        <v>4.2559614418795903E-2</v>
      </c>
    </row>
    <row r="15" spans="7:11" x14ac:dyDescent="0.25">
      <c r="G15" t="s">
        <v>22</v>
      </c>
      <c r="H15">
        <v>8</v>
      </c>
      <c r="I15">
        <v>1300</v>
      </c>
      <c r="J15" s="11">
        <f t="shared" si="0"/>
        <v>8.3333333333333329E-2</v>
      </c>
      <c r="K15">
        <f t="shared" si="1"/>
        <v>8.0042707673536356E-2</v>
      </c>
    </row>
    <row r="16" spans="7:11" x14ac:dyDescent="0.25">
      <c r="G16" t="s">
        <v>23</v>
      </c>
      <c r="H16">
        <v>9</v>
      </c>
      <c r="I16">
        <v>1450</v>
      </c>
      <c r="J16" s="11">
        <f t="shared" si="0"/>
        <v>0.11538461538461539</v>
      </c>
      <c r="K16">
        <f t="shared" si="1"/>
        <v>0.10919929196499201</v>
      </c>
    </row>
    <row r="17" spans="7:14" x14ac:dyDescent="0.25">
      <c r="G17" t="s">
        <v>24</v>
      </c>
      <c r="H17">
        <v>10</v>
      </c>
      <c r="I17">
        <v>1500</v>
      </c>
      <c r="J17" s="11">
        <f t="shared" si="0"/>
        <v>3.4482758620689655E-2</v>
      </c>
      <c r="K17">
        <f t="shared" si="1"/>
        <v>3.3901551675681416E-2</v>
      </c>
    </row>
    <row r="18" spans="7:14" x14ac:dyDescent="0.25">
      <c r="G18" t="s">
        <v>25</v>
      </c>
      <c r="H18">
        <v>11</v>
      </c>
      <c r="I18">
        <v>1600</v>
      </c>
      <c r="J18" s="11">
        <f t="shared" si="0"/>
        <v>6.6666666666666666E-2</v>
      </c>
      <c r="K18">
        <f t="shared" si="1"/>
        <v>6.4538521137571164E-2</v>
      </c>
    </row>
    <row r="19" spans="7:14" x14ac:dyDescent="0.25">
      <c r="J19" s="11"/>
      <c r="K19">
        <f>SUM(K9:K18)</f>
        <v>0.47000362924573569</v>
      </c>
      <c r="L19" s="11">
        <f>EXP(K19)^0.1-1</f>
        <v>4.8122389468957971E-2</v>
      </c>
    </row>
    <row r="20" spans="7:14" x14ac:dyDescent="0.25">
      <c r="J20" s="11"/>
    </row>
    <row r="22" spans="7:14" x14ac:dyDescent="0.25">
      <c r="K22">
        <f>I8*(1+L19)^10</f>
        <v>1600.000000000002</v>
      </c>
    </row>
    <row r="29" spans="7:14" x14ac:dyDescent="0.25">
      <c r="I29">
        <f>(I18/I8)^0.1-1</f>
        <v>4.8122389468957749E-2</v>
      </c>
    </row>
    <row r="30" spans="7:14" x14ac:dyDescent="0.25">
      <c r="M30">
        <v>322500</v>
      </c>
      <c r="N30">
        <v>37</v>
      </c>
    </row>
    <row r="31" spans="7:14" x14ac:dyDescent="0.25">
      <c r="N31">
        <f>M30/N30</f>
        <v>8716.2162162162167</v>
      </c>
    </row>
    <row r="33" spans="9:9" x14ac:dyDescent="0.25">
      <c r="I33">
        <f>(LN(I18)-LN(I8))/H17</f>
        <v>4.7000362924573567E-2</v>
      </c>
    </row>
  </sheetData>
  <phoneticPr fontId="6" type="noConversion"/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Equation.DSMT4" shapeId="3073" r:id="rId4">
          <objectPr defaultSize="0" autoPict="0" r:id="rId5">
            <anchor moveWithCells="1">
              <from>
                <xdr:col>4</xdr:col>
                <xdr:colOff>0</xdr:colOff>
                <xdr:row>25</xdr:row>
                <xdr:rowOff>0</xdr:rowOff>
              </from>
              <to>
                <xdr:col>6</xdr:col>
                <xdr:colOff>209550</xdr:colOff>
                <xdr:row>29</xdr:row>
                <xdr:rowOff>171450</xdr:rowOff>
              </to>
            </anchor>
          </objectPr>
        </oleObject>
      </mc:Choice>
      <mc:Fallback>
        <oleObject progId="Equation.DSMT4" shapeId="3073" r:id="rId4"/>
      </mc:Fallback>
    </mc:AlternateContent>
    <mc:AlternateContent xmlns:mc="http://schemas.openxmlformats.org/markup-compatibility/2006">
      <mc:Choice Requires="x14">
        <oleObject progId="Equation.DSMT4" shapeId="3074" r:id="rId6">
          <objectPr defaultSize="0" autoPict="0" r:id="rId7">
            <anchor moveWithCells="1">
              <from>
                <xdr:col>3</xdr:col>
                <xdr:colOff>609600</xdr:colOff>
                <xdr:row>30</xdr:row>
                <xdr:rowOff>190500</xdr:rowOff>
              </from>
              <to>
                <xdr:col>7</xdr:col>
                <xdr:colOff>95250</xdr:colOff>
                <xdr:row>35</xdr:row>
                <xdr:rowOff>9525</xdr:rowOff>
              </to>
            </anchor>
          </objectPr>
        </oleObject>
      </mc:Choice>
      <mc:Fallback>
        <oleObject progId="Equation.DSMT4" shapeId="3074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</vt:vector>
  </HeadingPairs>
  <TitlesOfParts>
    <vt:vector size="5" baseType="lpstr">
      <vt:lpstr>Υπόδειγμα Solow</vt:lpstr>
      <vt:lpstr>Ρ.μ. κεφαλαίου</vt:lpstr>
      <vt:lpstr>Sheet3</vt:lpstr>
      <vt:lpstr>Διάγραμμα ρ.μ. κεφαλαίου</vt:lpstr>
      <vt:lpstr>Chart2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ntheocarakis</dc:creator>
  <cp:lastModifiedBy>ntheocarakis</cp:lastModifiedBy>
  <dcterms:created xsi:type="dcterms:W3CDTF">2022-03-23T18:34:55Z</dcterms:created>
  <dcterms:modified xsi:type="dcterms:W3CDTF">2022-04-29T22:39:58Z</dcterms:modified>
</cp:coreProperties>
</file>