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2.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3.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4.xml" ContentType="application/vnd.openxmlformats-officedocument.drawingml.chart+xml"/>
  <Override PartName="/xl/drawings/drawing23.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ntheocarakis\Documents\Academic\2020\Stravelakis Finance\"/>
    </mc:Choice>
  </mc:AlternateContent>
  <xr:revisionPtr revIDLastSave="0" documentId="8_{D9467CFC-F286-4A14-AD08-E3BD38C179DF}" xr6:coauthVersionLast="47" xr6:coauthVersionMax="47" xr10:uidLastSave="{00000000-0000-0000-0000-000000000000}"/>
  <bookViews>
    <workbookView xWindow="-120" yWindow="-120" windowWidth="29040" windowHeight="15840" firstSheet="12" activeTab="15" xr2:uid="{00000000-000D-0000-FFFF-FFFF00000000}"/>
  </bookViews>
  <sheets>
    <sheet name="Documentation" sheetId="16" r:id="rId1"/>
    <sheet name="Fig10.2" sheetId="1" r:id="rId2"/>
    <sheet name="Fig10.3" sheetId="2" r:id="rId3"/>
    <sheet name="Fig10.4" sheetId="3" r:id="rId4"/>
    <sheet name="Fig10.5" sheetId="4" r:id="rId5"/>
    <sheet name="Fig10.6" sheetId="8" r:id="rId6"/>
    <sheet name="Fig10.7" sheetId="9" r:id="rId7"/>
    <sheet name="Fig10.8" sheetId="10" r:id="rId8"/>
    <sheet name="Fig10.9" sheetId="11" r:id="rId9"/>
    <sheet name="Fig10.10" sheetId="5" r:id="rId10"/>
    <sheet name="Fig10.11a" sheetId="22" r:id="rId11"/>
    <sheet name="Fig10.11b" sheetId="27" r:id="rId12"/>
    <sheet name="Fig10.12" sheetId="19" r:id="rId13"/>
    <sheet name="Fig10.13a" sheetId="24" r:id="rId14"/>
    <sheet name="Fig10.13b" sheetId="25" r:id="rId15"/>
    <sheet name="DATAintropprice" sheetId="6" r:id="rId16"/>
    <sheet name="DATAUSLR " sheetId="13" r:id="rId17"/>
    <sheet name="DATAIbbotsonrors" sheetId="7" r:id="rId18"/>
  </sheets>
  <externalReferences>
    <externalReference r:id="rId19"/>
  </externalReferences>
  <definedNames>
    <definedName name="__123Graph_A" hidden="1">#REF!</definedName>
    <definedName name="__123Graph_B" hidden="1">#REF!</definedName>
    <definedName name="__123Graph_C" hidden="1">#REF!</definedName>
    <definedName name="__123Graph_X" hidden="1">#REF!</definedName>
    <definedName name="_123Graph_D" hidden="1">#REF!</definedName>
    <definedName name="_123Graph_X1" hidden="1">#REF!</definedName>
    <definedName name="aaa">#REF!</definedName>
    <definedName name="DLX1.USE">#REF!</definedName>
    <definedName name="DLX2.USE">#REF!</definedName>
    <definedName name="dlx2a.use">#REF!</definedName>
    <definedName name="DLX3.USE">#REF!</definedName>
    <definedName name="fig10.11a" hidden="1">#REF!</definedName>
    <definedName name="Fig10.2" hidden="1">#REF!</definedName>
    <definedName name="fig1011a" hidden="1">#REF!</definedName>
    <definedName name="fig10new" hidden="1">#REF!</definedName>
    <definedName name="test1" hidden="1">#REF!</definedName>
    <definedName name="test12" hidden="1">#REF!</definedName>
    <definedName name="test13">#REF!</definedName>
    <definedName name="test17" hidden="1">#REF!</definedName>
    <definedName name="test2">#REF!</definedName>
    <definedName name="test3">#REF!</definedName>
    <definedName name="test5">#REF!</definedName>
    <definedName name="xxx">#REF!</definedName>
    <definedName name="zzz">#REF!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7" i="6" l="1"/>
  <c r="AM18" i="6"/>
  <c r="AH74" i="6"/>
  <c r="AH82" i="6"/>
  <c r="AH19" i="6"/>
  <c r="Z18" i="6"/>
  <c r="AH18" i="6"/>
  <c r="AO82" i="6" l="1"/>
  <c r="AO81" i="6"/>
  <c r="AO80" i="6"/>
  <c r="AO79" i="6"/>
  <c r="AO78" i="6"/>
  <c r="AO77" i="6"/>
  <c r="AO76" i="6"/>
  <c r="AO75" i="6"/>
  <c r="AO74" i="6"/>
  <c r="AO73" i="6"/>
  <c r="AO72" i="6"/>
  <c r="AO71" i="6"/>
  <c r="AO70" i="6"/>
  <c r="AO69" i="6"/>
  <c r="AO68" i="6"/>
  <c r="AO67" i="6"/>
  <c r="AO66" i="6"/>
  <c r="AO65" i="6"/>
  <c r="AO64" i="6"/>
  <c r="AO63" i="6"/>
  <c r="AO62" i="6"/>
  <c r="AO61" i="6"/>
  <c r="AO60" i="6"/>
  <c r="AO59" i="6"/>
  <c r="AO58" i="6"/>
  <c r="AO57" i="6"/>
  <c r="AO56" i="6"/>
  <c r="AO55" i="6"/>
  <c r="AO54" i="6"/>
  <c r="AO53" i="6"/>
  <c r="AO52" i="6"/>
  <c r="AO51" i="6"/>
  <c r="AO50" i="6"/>
  <c r="AO49" i="6"/>
  <c r="AO48" i="6"/>
  <c r="AO47" i="6"/>
  <c r="AO46" i="6"/>
  <c r="AO45" i="6"/>
  <c r="AO44" i="6"/>
  <c r="AO43" i="6"/>
  <c r="AO42" i="6"/>
  <c r="AO41" i="6"/>
  <c r="AO40" i="6"/>
  <c r="AO39" i="6"/>
  <c r="AO38" i="6"/>
  <c r="AO37" i="6"/>
  <c r="AO36" i="6"/>
  <c r="AO35" i="6"/>
  <c r="AO34" i="6"/>
  <c r="AO33" i="6"/>
  <c r="AO32" i="6"/>
  <c r="AO31" i="6"/>
  <c r="AO30" i="6"/>
  <c r="AO29" i="6"/>
  <c r="AO28" i="6"/>
  <c r="AO27" i="6"/>
  <c r="AO26" i="6"/>
  <c r="AO25" i="6"/>
  <c r="AO24" i="6"/>
  <c r="AO23" i="6"/>
  <c r="AO22" i="6"/>
  <c r="AO21" i="6"/>
  <c r="AO20" i="6"/>
  <c r="AO19" i="6"/>
  <c r="Z84" i="6" l="1"/>
  <c r="Z83" i="6"/>
  <c r="AL18" i="6" l="1"/>
  <c r="AL19" i="6"/>
  <c r="AL20" i="6"/>
  <c r="AL21" i="6"/>
  <c r="AL22" i="6"/>
  <c r="AL23" i="6"/>
  <c r="AL24" i="6"/>
  <c r="AL25" i="6"/>
  <c r="AL26" i="6"/>
  <c r="AL27" i="6"/>
  <c r="AL28" i="6"/>
  <c r="AL29" i="6"/>
  <c r="AL30" i="6"/>
  <c r="AL31" i="6"/>
  <c r="AL32" i="6"/>
  <c r="AL33" i="6"/>
  <c r="AL34" i="6"/>
  <c r="AL35" i="6"/>
  <c r="AL36" i="6"/>
  <c r="AL37" i="6"/>
  <c r="AL38" i="6"/>
  <c r="AL39" i="6"/>
  <c r="AL40" i="6"/>
  <c r="AL41" i="6"/>
  <c r="AL42" i="6"/>
  <c r="AL43" i="6"/>
  <c r="AL44" i="6"/>
  <c r="AL45" i="6"/>
  <c r="AL46" i="6"/>
  <c r="AL47" i="6"/>
  <c r="AL48" i="6"/>
  <c r="AL49" i="6"/>
  <c r="AL50" i="6"/>
  <c r="AL51" i="6"/>
  <c r="AL52" i="6"/>
  <c r="AL53" i="6"/>
  <c r="AL54" i="6"/>
  <c r="AL55" i="6"/>
  <c r="AL56" i="6"/>
  <c r="AL57" i="6"/>
  <c r="AL58" i="6"/>
  <c r="AL59" i="6"/>
  <c r="AL60" i="6"/>
  <c r="AL61" i="6"/>
  <c r="AL62" i="6"/>
  <c r="AL63" i="6"/>
  <c r="AL64" i="6"/>
  <c r="AL65" i="6"/>
  <c r="AL66" i="6"/>
  <c r="AL67" i="6"/>
  <c r="AL68" i="6"/>
  <c r="AL69" i="6"/>
  <c r="AL70" i="6"/>
  <c r="AL71" i="6"/>
  <c r="AL72" i="6"/>
  <c r="AL73" i="6"/>
  <c r="AL74" i="6"/>
  <c r="AL75" i="6"/>
  <c r="AL76" i="6"/>
  <c r="AL77" i="6"/>
  <c r="AL78" i="6"/>
  <c r="AL79" i="6"/>
  <c r="AL80" i="6"/>
  <c r="AL11" i="6"/>
  <c r="AM79" i="6" l="1"/>
  <c r="AM71" i="6"/>
  <c r="AM63" i="6"/>
  <c r="AM43" i="6"/>
  <c r="AM77" i="6"/>
  <c r="AM73" i="6"/>
  <c r="AM69" i="6"/>
  <c r="AM65" i="6"/>
  <c r="AM61" i="6"/>
  <c r="AM57" i="6"/>
  <c r="AM53" i="6"/>
  <c r="AM49" i="6"/>
  <c r="AM45" i="6"/>
  <c r="AM41" i="6"/>
  <c r="AM37" i="6"/>
  <c r="AM33" i="6"/>
  <c r="AM29" i="6"/>
  <c r="AM25" i="6"/>
  <c r="AM21" i="6"/>
  <c r="AM75" i="6"/>
  <c r="AM67" i="6"/>
  <c r="AM59" i="6"/>
  <c r="AM55" i="6"/>
  <c r="AM51" i="6"/>
  <c r="AM47" i="6"/>
  <c r="AM39" i="6"/>
  <c r="AM35" i="6"/>
  <c r="AM31" i="6"/>
  <c r="AM27" i="6"/>
  <c r="AM23" i="6"/>
  <c r="AM19" i="6"/>
  <c r="AM78" i="6"/>
  <c r="AM74" i="6"/>
  <c r="AM70" i="6"/>
  <c r="AM66" i="6"/>
  <c r="AM62" i="6"/>
  <c r="AM58" i="6"/>
  <c r="AM54" i="6"/>
  <c r="AM50" i="6"/>
  <c r="AM46" i="6"/>
  <c r="AM42" i="6"/>
  <c r="AM38" i="6"/>
  <c r="AM34" i="6"/>
  <c r="AM30" i="6"/>
  <c r="AM26" i="6"/>
  <c r="AM22" i="6"/>
  <c r="AM80" i="6"/>
  <c r="AM76" i="6"/>
  <c r="AM72" i="6"/>
  <c r="AM68" i="6"/>
  <c r="AM64" i="6"/>
  <c r="AM60" i="6"/>
  <c r="AM56" i="6"/>
  <c r="AM52" i="6"/>
  <c r="AM48" i="6"/>
  <c r="AM44" i="6"/>
  <c r="AM40" i="6"/>
  <c r="AM36" i="6"/>
  <c r="AM32" i="6"/>
  <c r="AM28" i="6"/>
  <c r="AM24" i="6"/>
  <c r="AM20" i="6"/>
  <c r="AM17" i="6"/>
  <c r="AM6" i="6" s="1"/>
  <c r="AL13" i="6"/>
  <c r="AL14" i="6"/>
  <c r="AL16" i="6"/>
  <c r="AL12" i="6"/>
  <c r="AL15" i="6"/>
  <c r="AE17" i="6"/>
  <c r="AD17" i="6"/>
  <c r="AE15" i="6"/>
  <c r="AE13" i="6" s="1"/>
  <c r="AD15" i="6"/>
  <c r="AE6" i="6"/>
  <c r="AD6" i="6"/>
  <c r="AE4" i="6"/>
  <c r="AD4" i="6"/>
  <c r="Z19" i="6"/>
  <c r="Z20" i="6"/>
  <c r="Z21" i="6"/>
  <c r="Z22" i="6"/>
  <c r="Z23" i="6"/>
  <c r="Z24" i="6"/>
  <c r="Z25" i="6"/>
  <c r="Z26" i="6"/>
  <c r="Z27" i="6"/>
  <c r="Z28" i="6"/>
  <c r="Z29" i="6"/>
  <c r="Z30" i="6"/>
  <c r="Z31" i="6"/>
  <c r="Z32" i="6"/>
  <c r="Z33" i="6"/>
  <c r="Z34" i="6"/>
  <c r="Z35" i="6"/>
  <c r="Z36" i="6"/>
  <c r="Z37" i="6"/>
  <c r="Z38" i="6"/>
  <c r="Z39" i="6"/>
  <c r="Z40" i="6"/>
  <c r="Z41" i="6"/>
  <c r="Z42" i="6"/>
  <c r="Z43" i="6"/>
  <c r="Z44" i="6"/>
  <c r="Z45" i="6"/>
  <c r="Z46" i="6"/>
  <c r="Z47" i="6"/>
  <c r="Z48" i="6"/>
  <c r="Z49" i="6"/>
  <c r="Z50" i="6"/>
  <c r="Z51" i="6"/>
  <c r="Z52" i="6"/>
  <c r="Z53" i="6"/>
  <c r="Z54" i="6"/>
  <c r="Z55" i="6"/>
  <c r="Z56" i="6"/>
  <c r="Z57" i="6"/>
  <c r="Z58" i="6"/>
  <c r="Z59" i="6"/>
  <c r="Z60" i="6"/>
  <c r="Z61" i="6"/>
  <c r="Z62" i="6"/>
  <c r="Z63" i="6"/>
  <c r="Z64" i="6"/>
  <c r="Z65" i="6"/>
  <c r="Z66" i="6"/>
  <c r="Z67" i="6"/>
  <c r="Z68" i="6"/>
  <c r="Z69" i="6"/>
  <c r="Z70" i="6"/>
  <c r="Z71" i="6"/>
  <c r="Z72" i="6"/>
  <c r="Z73" i="6"/>
  <c r="Z74" i="6"/>
  <c r="Z75" i="6"/>
  <c r="Z76" i="6"/>
  <c r="Z77" i="6"/>
  <c r="Z78" i="6"/>
  <c r="Z79" i="6"/>
  <c r="Z80" i="6"/>
  <c r="Z81" i="6"/>
  <c r="Z82" i="6"/>
  <c r="AI82" i="6" s="1"/>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18" i="6"/>
  <c r="AA19" i="6"/>
  <c r="AA20" i="6"/>
  <c r="AA21" i="6"/>
  <c r="AA22" i="6"/>
  <c r="AA23" i="6"/>
  <c r="AA24" i="6"/>
  <c r="AA25" i="6"/>
  <c r="AA26" i="6"/>
  <c r="AA27" i="6"/>
  <c r="AA28" i="6"/>
  <c r="AA29" i="6"/>
  <c r="AA30" i="6"/>
  <c r="AA31" i="6"/>
  <c r="AA32" i="6"/>
  <c r="AA33" i="6"/>
  <c r="AA34" i="6"/>
  <c r="AA35" i="6"/>
  <c r="AA36" i="6"/>
  <c r="AA37" i="6"/>
  <c r="AA38" i="6"/>
  <c r="AA39" i="6"/>
  <c r="AA40" i="6"/>
  <c r="AA41" i="6"/>
  <c r="AA42" i="6"/>
  <c r="AA43" i="6"/>
  <c r="AA44" i="6"/>
  <c r="AA45" i="6"/>
  <c r="AA46" i="6"/>
  <c r="AA47" i="6"/>
  <c r="AA48" i="6"/>
  <c r="AA49" i="6"/>
  <c r="AA50" i="6"/>
  <c r="AA51" i="6"/>
  <c r="AA52" i="6"/>
  <c r="AA53" i="6"/>
  <c r="AA54" i="6"/>
  <c r="AA55" i="6"/>
  <c r="AA56" i="6"/>
  <c r="AA57" i="6"/>
  <c r="AA58" i="6"/>
  <c r="AA59" i="6"/>
  <c r="AA60" i="6"/>
  <c r="AA61" i="6"/>
  <c r="AA62" i="6"/>
  <c r="AA63" i="6"/>
  <c r="AA64" i="6"/>
  <c r="AA65" i="6"/>
  <c r="AA66" i="6"/>
  <c r="AA67" i="6"/>
  <c r="AA68" i="6"/>
  <c r="AA69" i="6"/>
  <c r="AA70" i="6"/>
  <c r="AA71" i="6"/>
  <c r="AA72" i="6"/>
  <c r="AA73" i="6"/>
  <c r="AA74" i="6"/>
  <c r="AA75" i="6"/>
  <c r="AA76" i="6"/>
  <c r="AA77" i="6"/>
  <c r="AA78" i="6"/>
  <c r="AA79" i="6"/>
  <c r="AA80" i="6"/>
  <c r="AA81" i="6"/>
  <c r="AA82" i="6"/>
  <c r="AA18" i="6"/>
  <c r="AC79" i="6" l="1"/>
  <c r="AN79" i="6" s="1"/>
  <c r="AC75" i="6"/>
  <c r="AN75" i="6" s="1"/>
  <c r="AC71" i="6"/>
  <c r="AN71" i="6" s="1"/>
  <c r="AC67" i="6"/>
  <c r="AN67" i="6" s="1"/>
  <c r="AC63" i="6"/>
  <c r="AN63" i="6" s="1"/>
  <c r="AC59" i="6"/>
  <c r="AN59" i="6" s="1"/>
  <c r="AC55" i="6"/>
  <c r="AN55" i="6" s="1"/>
  <c r="AC51" i="6"/>
  <c r="AN51" i="6" s="1"/>
  <c r="AC47" i="6"/>
  <c r="AN47" i="6" s="1"/>
  <c r="AC43" i="6"/>
  <c r="AN43" i="6" s="1"/>
  <c r="AC39" i="6"/>
  <c r="AN39" i="6" s="1"/>
  <c r="AC35" i="6"/>
  <c r="AN35" i="6" s="1"/>
  <c r="AC31" i="6"/>
  <c r="AN31" i="6" s="1"/>
  <c r="AC27" i="6"/>
  <c r="AN27" i="6" s="1"/>
  <c r="AC23" i="6"/>
  <c r="AN23" i="6" s="1"/>
  <c r="AC80" i="6"/>
  <c r="AN80" i="6" s="1"/>
  <c r="AC76" i="6"/>
  <c r="AN76" i="6" s="1"/>
  <c r="AC72" i="6"/>
  <c r="AN72" i="6" s="1"/>
  <c r="AC68" i="6"/>
  <c r="AN68" i="6" s="1"/>
  <c r="AC64" i="6"/>
  <c r="AN64" i="6" s="1"/>
  <c r="AC60" i="6"/>
  <c r="AN60" i="6" s="1"/>
  <c r="AC56" i="6"/>
  <c r="AN56" i="6" s="1"/>
  <c r="AC52" i="6"/>
  <c r="AN52" i="6" s="1"/>
  <c r="AC48" i="6"/>
  <c r="AN48" i="6" s="1"/>
  <c r="AC44" i="6"/>
  <c r="AN44" i="6" s="1"/>
  <c r="AC40" i="6"/>
  <c r="AN40" i="6" s="1"/>
  <c r="AC36" i="6"/>
  <c r="AN36" i="6" s="1"/>
  <c r="AC32" i="6"/>
  <c r="AN32" i="6" s="1"/>
  <c r="AC28" i="6"/>
  <c r="AN28" i="6" s="1"/>
  <c r="AC24" i="6"/>
  <c r="AN24" i="6" s="1"/>
  <c r="AC20" i="6"/>
  <c r="AN20" i="6" s="1"/>
  <c r="AC73" i="6"/>
  <c r="AN73" i="6" s="1"/>
  <c r="AC69" i="6"/>
  <c r="AN69" i="6" s="1"/>
  <c r="AC65" i="6"/>
  <c r="AN65" i="6" s="1"/>
  <c r="AC61" i="6"/>
  <c r="AN61" i="6" s="1"/>
  <c r="AC57" i="6"/>
  <c r="AN57" i="6" s="1"/>
  <c r="AC53" i="6"/>
  <c r="AN53" i="6" s="1"/>
  <c r="AC49" i="6"/>
  <c r="AN49" i="6" s="1"/>
  <c r="AC45" i="6"/>
  <c r="AN45" i="6" s="1"/>
  <c r="AC41" i="6"/>
  <c r="AN41" i="6" s="1"/>
  <c r="AC37" i="6"/>
  <c r="AN37" i="6" s="1"/>
  <c r="AC33" i="6"/>
  <c r="AN33" i="6" s="1"/>
  <c r="AC29" i="6"/>
  <c r="AN29" i="6" s="1"/>
  <c r="AC25" i="6"/>
  <c r="AN25" i="6" s="1"/>
  <c r="AC21" i="6"/>
  <c r="AN21" i="6" s="1"/>
  <c r="AI81" i="6"/>
  <c r="AI80" i="6" s="1"/>
  <c r="AI79" i="6" s="1"/>
  <c r="AI78" i="6" s="1"/>
  <c r="AI77" i="6" s="1"/>
  <c r="AI76" i="6" s="1"/>
  <c r="AI75" i="6" s="1"/>
  <c r="AI74" i="6" s="1"/>
  <c r="AI73" i="6" s="1"/>
  <c r="AI72" i="6" s="1"/>
  <c r="AI71" i="6" s="1"/>
  <c r="AI70" i="6" s="1"/>
  <c r="AI69" i="6" s="1"/>
  <c r="AI68" i="6" s="1"/>
  <c r="AI67" i="6" s="1"/>
  <c r="AI66" i="6" s="1"/>
  <c r="AI65" i="6" s="1"/>
  <c r="AI64" i="6" s="1"/>
  <c r="AI63" i="6" s="1"/>
  <c r="AI62" i="6" s="1"/>
  <c r="AI61" i="6" s="1"/>
  <c r="AI60" i="6" s="1"/>
  <c r="AI59" i="6" s="1"/>
  <c r="AI58" i="6" s="1"/>
  <c r="AI57" i="6" s="1"/>
  <c r="AI56" i="6" s="1"/>
  <c r="AI55" i="6" s="1"/>
  <c r="AI54" i="6" s="1"/>
  <c r="AI53" i="6" s="1"/>
  <c r="AI52" i="6" s="1"/>
  <c r="AI51" i="6" s="1"/>
  <c r="AI50" i="6" s="1"/>
  <c r="AI49" i="6" s="1"/>
  <c r="AI48" i="6" s="1"/>
  <c r="AI47" i="6" s="1"/>
  <c r="AI46" i="6" s="1"/>
  <c r="AI45" i="6" s="1"/>
  <c r="AI44" i="6" s="1"/>
  <c r="AI43" i="6" s="1"/>
  <c r="AI42" i="6" s="1"/>
  <c r="AI41" i="6" s="1"/>
  <c r="AI40" i="6" s="1"/>
  <c r="AI39" i="6" s="1"/>
  <c r="AI38" i="6" s="1"/>
  <c r="AI37" i="6" s="1"/>
  <c r="AI36" i="6" s="1"/>
  <c r="AI35" i="6" s="1"/>
  <c r="AI34" i="6" s="1"/>
  <c r="AI33" i="6" s="1"/>
  <c r="AI32" i="6" s="1"/>
  <c r="AI31" i="6" s="1"/>
  <c r="AI30" i="6" s="1"/>
  <c r="AI29" i="6" s="1"/>
  <c r="AI28" i="6" s="1"/>
  <c r="AI27" i="6" s="1"/>
  <c r="AI26" i="6" s="1"/>
  <c r="AI25" i="6" s="1"/>
  <c r="AI24" i="6" s="1"/>
  <c r="AI23" i="6" s="1"/>
  <c r="AI22" i="6" s="1"/>
  <c r="AI21" i="6" s="1"/>
  <c r="AI20" i="6" s="1"/>
  <c r="AI19" i="6" s="1"/>
  <c r="AI18" i="6" s="1"/>
  <c r="AI6" i="6" s="1"/>
  <c r="Z6" i="6"/>
  <c r="AD2" i="6"/>
  <c r="AD13" i="6"/>
  <c r="AC82" i="6"/>
  <c r="AN82" i="6" s="1"/>
  <c r="AC78" i="6"/>
  <c r="AN78" i="6" s="1"/>
  <c r="AC74" i="6"/>
  <c r="AN74" i="6" s="1"/>
  <c r="AC70" i="6"/>
  <c r="AN70" i="6" s="1"/>
  <c r="AC66" i="6"/>
  <c r="AN66" i="6" s="1"/>
  <c r="AC62" i="6"/>
  <c r="AN62" i="6" s="1"/>
  <c r="AC58" i="6"/>
  <c r="AN58" i="6" s="1"/>
  <c r="AC54" i="6"/>
  <c r="AN54" i="6" s="1"/>
  <c r="AC50" i="6"/>
  <c r="AN50" i="6" s="1"/>
  <c r="AC46" i="6"/>
  <c r="AN46" i="6" s="1"/>
  <c r="AC42" i="6"/>
  <c r="AN42" i="6" s="1"/>
  <c r="AC38" i="6"/>
  <c r="AN38" i="6" s="1"/>
  <c r="AC34" i="6"/>
  <c r="AN34" i="6" s="1"/>
  <c r="AC30" i="6"/>
  <c r="AN30" i="6" s="1"/>
  <c r="AC26" i="6"/>
  <c r="AN26" i="6" s="1"/>
  <c r="AC22" i="6"/>
  <c r="AN22" i="6" s="1"/>
  <c r="AE2" i="6"/>
  <c r="AC81" i="6"/>
  <c r="AN81" i="6" s="1"/>
  <c r="AC77" i="6"/>
  <c r="AN77" i="6" s="1"/>
  <c r="AC19" i="6"/>
  <c r="AN19" i="6" s="1"/>
  <c r="W83"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19" i="6"/>
  <c r="X78" i="6"/>
  <c r="X79" i="6"/>
  <c r="X80" i="6"/>
  <c r="X81" i="6"/>
  <c r="X82" i="6"/>
  <c r="X18" i="6"/>
  <c r="A29" i="13"/>
  <c r="A28" i="13" s="1"/>
  <c r="A27" i="13" s="1"/>
  <c r="A26" i="13" s="1"/>
  <c r="A25" i="13" s="1"/>
  <c r="A24" i="13" s="1"/>
  <c r="A23" i="13" s="1"/>
  <c r="A22" i="13" s="1"/>
  <c r="A21" i="13" s="1"/>
  <c r="A20" i="13" s="1"/>
  <c r="A237" i="13"/>
  <c r="A238" i="13" s="1"/>
  <c r="A239" i="13" s="1"/>
  <c r="A240" i="13" s="1"/>
  <c r="A241" i="13" s="1"/>
  <c r="C11" i="13"/>
  <c r="C12" i="13"/>
  <c r="C13" i="13"/>
  <c r="C14" i="13"/>
  <c r="C15" i="13"/>
  <c r="C16" i="13"/>
  <c r="C17" i="13"/>
  <c r="C18" i="13"/>
  <c r="C19" i="13"/>
  <c r="C20" i="13"/>
  <c r="C21" i="13"/>
  <c r="C22" i="13"/>
  <c r="C23" i="13"/>
  <c r="C24" i="13"/>
  <c r="C25" i="13"/>
  <c r="C26" i="13"/>
  <c r="C27" i="13"/>
  <c r="C28" i="13"/>
  <c r="C29" i="13"/>
  <c r="C10" i="13"/>
  <c r="Q18" i="6"/>
  <c r="R18" i="6"/>
  <c r="S18"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11"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K181" i="13"/>
  <c r="K177" i="13"/>
  <c r="K175" i="13"/>
  <c r="K174" i="13"/>
  <c r="K169" i="13"/>
  <c r="K168" i="13"/>
  <c r="K166" i="13"/>
  <c r="K164" i="13"/>
  <c r="K153" i="13"/>
  <c r="K146" i="13"/>
  <c r="K142" i="13"/>
  <c r="K140" i="13"/>
  <c r="K139" i="13"/>
  <c r="K138" i="13"/>
  <c r="K129" i="13"/>
  <c r="K128" i="13"/>
  <c r="K127" i="13"/>
  <c r="K126" i="13"/>
  <c r="K119" i="13"/>
  <c r="K117" i="13"/>
  <c r="K115" i="13"/>
  <c r="K110" i="13"/>
  <c r="K106" i="13"/>
  <c r="K102" i="13"/>
  <c r="K100" i="13"/>
  <c r="K92" i="13"/>
  <c r="K90" i="13"/>
  <c r="K1" i="13"/>
  <c r="G5" i="7"/>
  <c r="F5" i="7"/>
  <c r="E5" i="7"/>
  <c r="D5" i="7"/>
  <c r="C5" i="7"/>
  <c r="B5" i="7"/>
  <c r="N82" i="6"/>
  <c r="L82" i="6"/>
  <c r="K82" i="6"/>
  <c r="N81" i="6"/>
  <c r="L81" i="6"/>
  <c r="Q80" i="6"/>
  <c r="K80" i="6"/>
  <c r="Q79" i="6"/>
  <c r="K79" i="6"/>
  <c r="Q78" i="6"/>
  <c r="N78" i="6"/>
  <c r="L78" i="6"/>
  <c r="K78" i="6"/>
  <c r="N77" i="6"/>
  <c r="K77" i="6"/>
  <c r="N76" i="6"/>
  <c r="K76" i="6"/>
  <c r="R74" i="6"/>
  <c r="N74" i="6"/>
  <c r="K74" i="6"/>
  <c r="R73" i="6"/>
  <c r="N73" i="6"/>
  <c r="K73" i="6"/>
  <c r="R72" i="6"/>
  <c r="Q72" i="6"/>
  <c r="N72" i="6"/>
  <c r="L72" i="6"/>
  <c r="K72" i="6"/>
  <c r="R71" i="6"/>
  <c r="Q71" i="6"/>
  <c r="N71" i="6"/>
  <c r="R70" i="6"/>
  <c r="N70" i="6"/>
  <c r="K70" i="6"/>
  <c r="R69" i="6"/>
  <c r="N69" i="6"/>
  <c r="K69" i="6"/>
  <c r="R68" i="6"/>
  <c r="N68" i="6"/>
  <c r="K68" i="6"/>
  <c r="R67" i="6"/>
  <c r="N67" i="6"/>
  <c r="K67" i="6"/>
  <c r="R66" i="6"/>
  <c r="N66" i="6"/>
  <c r="K66" i="6"/>
  <c r="R65" i="6"/>
  <c r="N65" i="6"/>
  <c r="K65" i="6"/>
  <c r="R64" i="6"/>
  <c r="N64" i="6"/>
  <c r="K64" i="6"/>
  <c r="R63" i="6"/>
  <c r="N63" i="6"/>
  <c r="K63" i="6"/>
  <c r="R62" i="6"/>
  <c r="N62" i="6"/>
  <c r="K62" i="6"/>
  <c r="R61" i="6"/>
  <c r="Q61" i="6"/>
  <c r="L61" i="6"/>
  <c r="K61" i="6"/>
  <c r="R60" i="6"/>
  <c r="Q60" i="6"/>
  <c r="N60" i="6"/>
  <c r="L60" i="6"/>
  <c r="K60" i="6"/>
  <c r="R59" i="6"/>
  <c r="N59" i="6"/>
  <c r="K59" i="6"/>
  <c r="R58" i="6"/>
  <c r="N58" i="6"/>
  <c r="K58" i="6"/>
  <c r="R57" i="6"/>
  <c r="R56" i="6"/>
  <c r="N56" i="6"/>
  <c r="Q57" i="6"/>
  <c r="K56" i="6"/>
  <c r="R55" i="6"/>
  <c r="K55" i="6"/>
  <c r="R54" i="6"/>
  <c r="Q54" i="6"/>
  <c r="K54" i="6"/>
  <c r="L54" i="6"/>
  <c r="R53" i="6"/>
  <c r="N53" i="6"/>
  <c r="R52" i="6"/>
  <c r="N52" i="6"/>
  <c r="Q53" i="6"/>
  <c r="K52" i="6"/>
  <c r="R51" i="6"/>
  <c r="K51" i="6"/>
  <c r="R50" i="6"/>
  <c r="N50" i="6"/>
  <c r="Q50" i="6"/>
  <c r="K50" i="6"/>
  <c r="R49" i="6"/>
  <c r="R48" i="6"/>
  <c r="Q48" i="6"/>
  <c r="N48" i="6"/>
  <c r="L48" i="6"/>
  <c r="Q49" i="6"/>
  <c r="K48" i="6"/>
  <c r="R47" i="6"/>
  <c r="N47" i="6"/>
  <c r="Q47" i="6"/>
  <c r="K47" i="6"/>
  <c r="R46" i="6"/>
  <c r="N46" i="6"/>
  <c r="Q46" i="6"/>
  <c r="K46" i="6"/>
  <c r="R45" i="6"/>
  <c r="R44" i="6"/>
  <c r="Q44" i="6"/>
  <c r="N44" i="6"/>
  <c r="L44" i="6"/>
  <c r="Q45" i="6"/>
  <c r="K44" i="6"/>
  <c r="R43" i="6"/>
  <c r="N43" i="6"/>
  <c r="Q43" i="6"/>
  <c r="K43" i="6"/>
  <c r="R42" i="6"/>
  <c r="N42" i="6"/>
  <c r="Q42" i="6"/>
  <c r="K42" i="6"/>
  <c r="R41" i="6"/>
  <c r="R40" i="6"/>
  <c r="Q40" i="6"/>
  <c r="N40" i="6"/>
  <c r="L40" i="6"/>
  <c r="Q41" i="6"/>
  <c r="K40" i="6"/>
  <c r="R39" i="6"/>
  <c r="N39" i="6"/>
  <c r="Q39" i="6"/>
  <c r="K39" i="6"/>
  <c r="R38" i="6"/>
  <c r="N38" i="6"/>
  <c r="Q38" i="6"/>
  <c r="K38" i="6"/>
  <c r="R37" i="6"/>
  <c r="R36" i="6"/>
  <c r="Q36" i="6"/>
  <c r="N36" i="6"/>
  <c r="L36" i="6"/>
  <c r="Q37" i="6"/>
  <c r="K36" i="6"/>
  <c r="R35" i="6"/>
  <c r="N35" i="6"/>
  <c r="Q35" i="6"/>
  <c r="K35" i="6"/>
  <c r="R34" i="6"/>
  <c r="N34" i="6"/>
  <c r="K34" i="6"/>
  <c r="Q34" i="6"/>
  <c r="R33" i="6"/>
  <c r="N33" i="6"/>
  <c r="K33" i="6"/>
  <c r="Q33" i="6"/>
  <c r="R32" i="6"/>
  <c r="N32" i="6"/>
  <c r="K32" i="6"/>
  <c r="Q32" i="6"/>
  <c r="R31" i="6"/>
  <c r="N31" i="6"/>
  <c r="K31" i="6"/>
  <c r="R30" i="6"/>
  <c r="N30" i="6"/>
  <c r="K30" i="6"/>
  <c r="R29" i="6"/>
  <c r="N29" i="6"/>
  <c r="K29" i="6"/>
  <c r="R28" i="6"/>
  <c r="N28" i="6"/>
  <c r="K28" i="6"/>
  <c r="R27" i="6"/>
  <c r="N27" i="6"/>
  <c r="K27" i="6"/>
  <c r="R26" i="6"/>
  <c r="N26" i="6"/>
  <c r="K26" i="6"/>
  <c r="R25" i="6"/>
  <c r="Q25" i="6"/>
  <c r="N25" i="6"/>
  <c r="L25" i="6"/>
  <c r="K25" i="6"/>
  <c r="R24" i="6"/>
  <c r="Q24" i="6"/>
  <c r="N24" i="6"/>
  <c r="L24" i="6"/>
  <c r="K24" i="6"/>
  <c r="R23" i="6"/>
  <c r="Q23" i="6"/>
  <c r="N23" i="6"/>
  <c r="L23" i="6"/>
  <c r="K23" i="6"/>
  <c r="R22" i="6"/>
  <c r="N22" i="6"/>
  <c r="L22" i="6"/>
  <c r="K22" i="6"/>
  <c r="R21" i="6"/>
  <c r="N21" i="6"/>
  <c r="Q22" i="6"/>
  <c r="K21" i="6"/>
  <c r="R20" i="6"/>
  <c r="Q20" i="6"/>
  <c r="N20" i="6"/>
  <c r="L20" i="6"/>
  <c r="K20" i="6"/>
  <c r="R19" i="6"/>
  <c r="N19" i="6"/>
  <c r="Q19" i="6"/>
  <c r="K19" i="6"/>
  <c r="N18" i="6"/>
  <c r="K18" i="6"/>
  <c r="S17" i="6"/>
  <c r="R17" i="6"/>
  <c r="N17" i="6"/>
  <c r="L17" i="6"/>
  <c r="K17" i="6"/>
  <c r="S16" i="6"/>
  <c r="R16" i="6"/>
  <c r="N16" i="6"/>
  <c r="L16" i="6"/>
  <c r="K16" i="6"/>
  <c r="Q17" i="6"/>
  <c r="S15" i="6"/>
  <c r="R15" i="6"/>
  <c r="N15" i="6"/>
  <c r="K15" i="6"/>
  <c r="Q15" i="6"/>
  <c r="S14" i="6"/>
  <c r="R14" i="6"/>
  <c r="N14" i="6"/>
  <c r="K14" i="6"/>
  <c r="Q14" i="6"/>
  <c r="S13" i="6"/>
  <c r="R13" i="6"/>
  <c r="N13" i="6"/>
  <c r="K13" i="6"/>
  <c r="Q13" i="6"/>
  <c r="S12" i="6"/>
  <c r="R12" i="6"/>
  <c r="N12" i="6"/>
  <c r="Q12" i="6"/>
  <c r="K12" i="6"/>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S11" i="6"/>
  <c r="N11" i="6"/>
  <c r="L11" i="6"/>
  <c r="K11" i="6"/>
  <c r="T10" i="6"/>
  <c r="K120" i="13"/>
  <c r="K141" i="13"/>
  <c r="K148" i="13"/>
  <c r="K186" i="13"/>
  <c r="K156" i="13"/>
  <c r="K161" i="13"/>
  <c r="K165" i="13"/>
  <c r="K182" i="13"/>
  <c r="K104" i="13"/>
  <c r="K144" i="13"/>
  <c r="K157" i="13"/>
  <c r="K87" i="13"/>
  <c r="K94" i="13"/>
  <c r="K96" i="13"/>
  <c r="K108" i="13"/>
  <c r="K112" i="13"/>
  <c r="K152" i="13"/>
  <c r="K162" i="13"/>
  <c r="K163" i="13"/>
  <c r="K167" i="13"/>
  <c r="K176" i="13"/>
  <c r="K98" i="13"/>
  <c r="K88" i="13"/>
  <c r="K89" i="13"/>
  <c r="K93" i="13"/>
  <c r="K97" i="13"/>
  <c r="K101" i="13"/>
  <c r="K103" i="13"/>
  <c r="K107" i="13"/>
  <c r="K111" i="13"/>
  <c r="K116" i="13"/>
  <c r="K125" i="13"/>
  <c r="K122" i="13"/>
  <c r="K124" i="13"/>
  <c r="K91" i="13"/>
  <c r="K95" i="13"/>
  <c r="K99" i="13"/>
  <c r="K105" i="13"/>
  <c r="K109" i="13"/>
  <c r="K113" i="13"/>
  <c r="K114" i="13"/>
  <c r="K118" i="13"/>
  <c r="K121" i="13"/>
  <c r="K123" i="13"/>
  <c r="K132" i="13"/>
  <c r="K134" i="13"/>
  <c r="K136" i="13"/>
  <c r="K143" i="13"/>
  <c r="K145" i="13"/>
  <c r="K130" i="13"/>
  <c r="K131" i="13"/>
  <c r="K133" i="13"/>
  <c r="K135" i="13"/>
  <c r="K137" i="13"/>
  <c r="K149" i="13"/>
  <c r="K150" i="13"/>
  <c r="K154" i="13"/>
  <c r="K158" i="13"/>
  <c r="K160" i="13"/>
  <c r="K170" i="13"/>
  <c r="K172" i="13"/>
  <c r="K173" i="13"/>
  <c r="K171" i="13"/>
  <c r="K147" i="13"/>
  <c r="K151" i="13"/>
  <c r="K155" i="13"/>
  <c r="K159" i="13"/>
  <c r="K205" i="13"/>
  <c r="K201" i="13"/>
  <c r="K194" i="13"/>
  <c r="K206" i="13"/>
  <c r="K204" i="13"/>
  <c r="K200" i="13"/>
  <c r="K197" i="13"/>
  <c r="K193" i="13"/>
  <c r="K184" i="13"/>
  <c r="K188" i="13"/>
  <c r="K190" i="13"/>
  <c r="K195" i="13"/>
  <c r="K202" i="13"/>
  <c r="K178" i="13"/>
  <c r="K179" i="13"/>
  <c r="K189" i="13"/>
  <c r="K198" i="13"/>
  <c r="K183" i="13"/>
  <c r="K185" i="13"/>
  <c r="K191" i="13"/>
  <c r="K180" i="13"/>
  <c r="K187" i="13"/>
  <c r="K192" i="13"/>
  <c r="K196" i="13"/>
  <c r="K199" i="13"/>
  <c r="K203" i="13"/>
  <c r="K208" i="13"/>
  <c r="K207" i="13"/>
  <c r="L12" i="6"/>
  <c r="L13" i="6"/>
  <c r="L14" i="6"/>
  <c r="L15" i="6"/>
  <c r="L18" i="6"/>
  <c r="L19" i="6"/>
  <c r="L21" i="6"/>
  <c r="Q21" i="6"/>
  <c r="Q28" i="6"/>
  <c r="L28" i="6"/>
  <c r="Q31" i="6"/>
  <c r="Q27" i="6"/>
  <c r="L27" i="6"/>
  <c r="Q30" i="6"/>
  <c r="L30" i="6"/>
  <c r="Q16" i="6"/>
  <c r="Q26" i="6"/>
  <c r="Q29" i="6"/>
  <c r="Q51" i="6"/>
  <c r="Q52" i="6"/>
  <c r="Q55" i="6"/>
  <c r="Q56" i="6"/>
  <c r="Q58" i="6"/>
  <c r="Q59" i="6"/>
  <c r="Q62" i="6"/>
  <c r="Q63" i="6"/>
  <c r="Q64" i="6"/>
  <c r="Q65" i="6"/>
  <c r="Q66" i="6"/>
  <c r="Q67" i="6"/>
  <c r="Q68" i="6"/>
  <c r="Q69" i="6"/>
  <c r="Q70" i="6"/>
  <c r="Q73" i="6"/>
  <c r="Q74" i="6"/>
  <c r="L26" i="6"/>
  <c r="L29" i="6"/>
  <c r="L35" i="6"/>
  <c r="N37" i="6"/>
  <c r="L39" i="6"/>
  <c r="N41" i="6"/>
  <c r="L43" i="6"/>
  <c r="N45" i="6"/>
  <c r="L47" i="6"/>
  <c r="N49" i="6"/>
  <c r="N51" i="6"/>
  <c r="L52" i="6"/>
  <c r="N54" i="6"/>
  <c r="L57" i="6"/>
  <c r="L65" i="6"/>
  <c r="L69" i="6"/>
  <c r="L70" i="6"/>
  <c r="L71" i="6"/>
  <c r="L73" i="6"/>
  <c r="Q75" i="6"/>
  <c r="L74" i="6"/>
  <c r="L75" i="6"/>
  <c r="K37" i="6"/>
  <c r="K41" i="6"/>
  <c r="K45" i="6"/>
  <c r="K49" i="6"/>
  <c r="L51" i="6"/>
  <c r="N61" i="6"/>
  <c r="L64" i="6"/>
  <c r="L68" i="6"/>
  <c r="Q76" i="6"/>
  <c r="L76" i="6"/>
  <c r="Q77" i="6"/>
  <c r="L37" i="6"/>
  <c r="L41" i="6"/>
  <c r="L45" i="6"/>
  <c r="L49" i="6"/>
  <c r="K53" i="6"/>
  <c r="N55" i="6"/>
  <c r="L56" i="6"/>
  <c r="N57" i="6"/>
  <c r="L62" i="6"/>
  <c r="L63" i="6"/>
  <c r="L67" i="6"/>
  <c r="N75" i="6"/>
  <c r="N79" i="6"/>
  <c r="L31" i="6"/>
  <c r="L32" i="6"/>
  <c r="L33" i="6"/>
  <c r="L34" i="6"/>
  <c r="L38" i="6"/>
  <c r="L42" i="6"/>
  <c r="L46" i="6"/>
  <c r="L50" i="6"/>
  <c r="L53" i="6"/>
  <c r="L55" i="6"/>
  <c r="K57" i="6"/>
  <c r="L58" i="6"/>
  <c r="L59" i="6"/>
  <c r="L66" i="6"/>
  <c r="K71" i="6"/>
  <c r="K75" i="6"/>
  <c r="L79" i="6"/>
  <c r="L80" i="6"/>
  <c r="K81" i="6"/>
  <c r="L77" i="6"/>
  <c r="N80" i="6"/>
  <c r="K209" i="13"/>
  <c r="K210" i="13"/>
  <c r="K211" i="13"/>
  <c r="K212" i="13"/>
  <c r="K213" i="13"/>
  <c r="K214" i="13"/>
  <c r="K215" i="13"/>
  <c r="K216" i="13"/>
  <c r="K217" i="13"/>
  <c r="K218" i="13"/>
  <c r="K219" i="13"/>
  <c r="K220" i="13"/>
  <c r="K221" i="13"/>
  <c r="K222" i="13"/>
  <c r="K223" i="13"/>
  <c r="K224" i="13"/>
  <c r="K225" i="13"/>
  <c r="K226" i="13"/>
  <c r="K227" i="13"/>
  <c r="K228" i="13"/>
  <c r="K229" i="13"/>
  <c r="K230" i="13"/>
  <c r="K231" i="13"/>
  <c r="K232" i="13"/>
  <c r="K233" i="13"/>
  <c r="K234" i="13"/>
  <c r="K235" i="13"/>
  <c r="K236" i="13"/>
  <c r="K237" i="13"/>
  <c r="K238" i="13"/>
  <c r="K239" i="13"/>
  <c r="K241" i="13"/>
  <c r="K240" i="13"/>
  <c r="AH20" i="6" l="1"/>
  <c r="AC17" i="6"/>
  <c r="AC15" i="6"/>
  <c r="Q7" i="6"/>
  <c r="AC4" i="6"/>
  <c r="AC6" i="6"/>
  <c r="S6" i="6"/>
  <c r="R7" i="6"/>
  <c r="AC13" i="6" l="1"/>
  <c r="AH21" i="6"/>
  <c r="AC2" i="6"/>
  <c r="AH22" i="6" l="1"/>
  <c r="AH23" i="6" l="1"/>
  <c r="AH24" i="6" l="1"/>
  <c r="AH25" i="6" l="1"/>
  <c r="AH26" i="6" l="1"/>
  <c r="AH27" i="6" l="1"/>
  <c r="AH28" i="6" l="1"/>
  <c r="AH29" i="6" l="1"/>
  <c r="AH30" i="6" l="1"/>
  <c r="AH31" i="6" l="1"/>
  <c r="AH32" i="6" l="1"/>
  <c r="AH33" i="6" l="1"/>
  <c r="AH34" i="6" l="1"/>
  <c r="AH35" i="6" l="1"/>
  <c r="AH36" i="6" l="1"/>
  <c r="AH37" i="6" l="1"/>
  <c r="AH38" i="6" l="1"/>
  <c r="AH39" i="6" l="1"/>
  <c r="AH40" i="6" l="1"/>
  <c r="AH41" i="6" l="1"/>
  <c r="AH42" i="6" l="1"/>
  <c r="AH43" i="6" l="1"/>
  <c r="AH44" i="6" l="1"/>
  <c r="AH45" i="6" l="1"/>
  <c r="AH46" i="6" l="1"/>
  <c r="AH47" i="6" l="1"/>
  <c r="AH48" i="6" l="1"/>
  <c r="AH49" i="6" l="1"/>
  <c r="AH50" i="6" l="1"/>
  <c r="AH51" i="6" l="1"/>
  <c r="AH52" i="6" l="1"/>
  <c r="AH53" i="6" l="1"/>
  <c r="AH54" i="6" l="1"/>
  <c r="AH55" i="6" l="1"/>
  <c r="AH56" i="6" l="1"/>
  <c r="AH57" i="6" l="1"/>
  <c r="AH58" i="6" l="1"/>
  <c r="AH59" i="6" l="1"/>
  <c r="AH60" i="6" l="1"/>
  <c r="AH61" i="6" l="1"/>
  <c r="AH62" i="6" l="1"/>
  <c r="AH63" i="6" l="1"/>
  <c r="AH64" i="6" l="1"/>
  <c r="AH65" i="6" l="1"/>
  <c r="AH66" i="6" l="1"/>
  <c r="AH67" i="6" l="1"/>
  <c r="AH6" i="6"/>
  <c r="AH68" i="6" l="1"/>
  <c r="AH69" i="6" l="1"/>
  <c r="AH70" i="6" l="1"/>
  <c r="AH71" i="6" l="1"/>
  <c r="AH72" i="6" l="1"/>
  <c r="AH73" i="6" l="1"/>
  <c r="AH75" i="6" l="1"/>
  <c r="AH76" i="6" l="1"/>
  <c r="AH77" i="6" l="1"/>
  <c r="AH78" i="6" l="1"/>
  <c r="AH79" i="6" l="1"/>
  <c r="AH80" i="6" l="1"/>
  <c r="AH8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shaikh@newschool.edu</author>
  </authors>
  <commentList>
    <comment ref="AK6" authorId="0" shapeId="0" xr:uid="{00000000-0006-0000-0F00-000001000000}">
      <text>
        <r>
          <rPr>
            <b/>
            <sz val="9"/>
            <color indexed="81"/>
            <rFont val="Tahoma"/>
            <family val="2"/>
          </rPr>
          <t>shaikh@newschool.edu:</t>
        </r>
        <r>
          <rPr>
            <sz val="9"/>
            <color indexed="81"/>
            <rFont val="Tahoma"/>
            <family val="2"/>
          </rPr>
          <t xml:space="preserve">
 long term stock, bond, interest rate and consumption data</t>
        </r>
      </text>
    </comment>
    <comment ref="AH8" authorId="0" shapeId="0" xr:uid="{00000000-0006-0000-0F00-000002000000}">
      <text>
        <r>
          <rPr>
            <b/>
            <sz val="9"/>
            <color indexed="81"/>
            <rFont val="Tahoma"/>
            <family val="2"/>
          </rPr>
          <t>shaikh@newschool.edu:</t>
        </r>
        <r>
          <rPr>
            <sz val="9"/>
            <color indexed="81"/>
            <rFont val="Tahoma"/>
            <family val="2"/>
          </rPr>
          <t xml:space="preserve">
adjustment parameter</t>
        </r>
      </text>
    </comment>
    <comment ref="AG9" authorId="0" shapeId="0" xr:uid="{00000000-0006-0000-0F00-000003000000}">
      <text>
        <r>
          <rPr>
            <b/>
            <sz val="9"/>
            <color indexed="81"/>
            <rFont val="Tahoma"/>
            <family val="2"/>
          </rPr>
          <t>shaikh@newschool.edu:</t>
        </r>
        <r>
          <rPr>
            <sz val="9"/>
            <color indexed="81"/>
            <rFont val="Tahoma"/>
            <family val="2"/>
          </rPr>
          <t xml:space="preserve">
Shiller, Robert J. 2014. "Speculative Asset Prices (Nobel Prize Lecture) " Cowles Foundation, Discussion Paper No. 1936, 1-45</t>
        </r>
      </text>
    </comment>
    <comment ref="AH10" authorId="0" shapeId="0" xr:uid="{00000000-0006-0000-0F00-000004000000}">
      <text>
        <r>
          <rPr>
            <b/>
            <sz val="9"/>
            <color indexed="81"/>
            <rFont val="Tahoma"/>
            <family val="2"/>
          </rPr>
          <t>shaikh@newschool.edu:</t>
        </r>
        <r>
          <rPr>
            <sz val="9"/>
            <color indexed="81"/>
            <rFont val="Tahoma"/>
            <family val="2"/>
          </rPr>
          <t xml:space="preserve">
forward and backward iteration give the same results if the criterion is to have the same the average over some period </t>
        </r>
      </text>
    </comment>
    <comment ref="AI10" authorId="0" shapeId="0" xr:uid="{00000000-0006-0000-0F00-000005000000}">
      <text>
        <r>
          <rPr>
            <b/>
            <sz val="9"/>
            <color indexed="81"/>
            <rFont val="Tahoma"/>
            <family val="2"/>
          </rPr>
          <t>shaikh@newschool.edu:</t>
        </r>
        <r>
          <rPr>
            <sz val="9"/>
            <color indexed="81"/>
            <rFont val="Tahoma"/>
            <family val="2"/>
          </rPr>
          <t xml:space="preserve">
forward and backward iteration give the same results if the criterion is to have the same the average over some period </t>
        </r>
      </text>
    </comment>
    <comment ref="AH18" authorId="0" shapeId="0" xr:uid="{00000000-0006-0000-0F00-000006000000}">
      <text>
        <r>
          <rPr>
            <b/>
            <sz val="9"/>
            <color indexed="81"/>
            <rFont val="Tahoma"/>
            <family val="2"/>
          </rPr>
          <t>shaikh@newschool.edu:</t>
        </r>
        <r>
          <rPr>
            <sz val="9"/>
            <color indexed="81"/>
            <rFont val="Tahoma"/>
            <family val="2"/>
          </rPr>
          <t xml:space="preserve">
initial value = peq + adj parameter</t>
        </r>
      </text>
    </comment>
    <comment ref="W83" authorId="0" shapeId="0" xr:uid="{00000000-0006-0000-0F00-000007000000}">
      <text>
        <r>
          <rPr>
            <b/>
            <sz val="9"/>
            <color indexed="81"/>
            <rFont val="Tahoma"/>
            <family val="2"/>
          </rPr>
          <t>shaikh@newschool.edu:</t>
        </r>
        <r>
          <rPr>
            <sz val="9"/>
            <color indexed="81"/>
            <rFont val="Tahoma"/>
            <family val="2"/>
          </rPr>
          <t xml:space="preserve">
Earnings per share for 2012 were constructed by applying the ratio of 2012 to 2011 S&amp;P earnings per share = (30.44/26.02 = 1.17) taken from http://pages.stern.nyu.edu/~adamodar/New_Home_Page/datafile/spearn.htm</t>
        </r>
      </text>
    </comment>
    <comment ref="Y83" authorId="0" shapeId="0" xr:uid="{00000000-0006-0000-0F00-000008000000}">
      <text>
        <r>
          <rPr>
            <b/>
            <sz val="9"/>
            <color indexed="81"/>
            <rFont val="Tahoma"/>
            <family val="2"/>
          </rPr>
          <t>shaikh@newschool.edu:</t>
        </r>
        <r>
          <rPr>
            <sz val="9"/>
            <color indexed="81"/>
            <rFont val="Tahoma"/>
            <family val="2"/>
          </rPr>
          <t xml:space="preserve">
updated   using FA T.6.7 and 6.8, lines2,  1/31/15,  see Appndx 6.8.II.1, </t>
        </r>
      </text>
    </comment>
    <comment ref="Y84" authorId="0" shapeId="0" xr:uid="{00000000-0006-0000-0F00-000009000000}">
      <text>
        <r>
          <rPr>
            <b/>
            <sz val="9"/>
            <color indexed="81"/>
            <rFont val="Tahoma"/>
            <family val="2"/>
          </rPr>
          <t>shaikh@newschool.edu:</t>
        </r>
        <r>
          <rPr>
            <sz val="9"/>
            <color indexed="81"/>
            <rFont val="Tahoma"/>
            <family val="2"/>
          </rPr>
          <t xml:space="preserve">
updated   using FA T.6.7 and 6.8, lines2,  1/31/15,  see Appndx 6.8.II.1,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Anwar Shaikh</author>
    <author>shaikh</author>
    <author>Fujitsu</author>
  </authors>
  <commentList>
    <comment ref="D1" authorId="0" shapeId="0" xr:uid="{00000000-0006-0000-1000-000001000000}">
      <text>
        <r>
          <rPr>
            <b/>
            <sz val="8"/>
            <color indexed="81"/>
            <rFont val="Tahoma"/>
            <family val="2"/>
          </rPr>
          <t>Anwar Shaikh:</t>
        </r>
        <r>
          <rPr>
            <sz val="8"/>
            <color indexed="81"/>
            <rFont val="Tahoma"/>
            <family val="2"/>
          </rPr>
          <t xml:space="preserve">
the long bond yield was created by splicing together two long series: the railroad bond yield from 1857-1937 was annualized monthly data on American bond yields taken from Macaulay {Macaulay, 1938 #2933@`, Appendix Table 10, pp. A142-A161} and made available in the NBER historical database at http://www.nber.org/databases/macrohistory/rectdata/13/m13019.dat , the corporate bond Aaa yield for 1936-2002 was from the Mini Historical Statistics No. HS-39, supplemented for 2003-2011 from the previously cited interest data from the Economic Report of the President, and the composite long bond rate was created by splicing the railroad bond rate to the corporate rate using the 1919-1937 average ratio of the latter to the former to rescale the railroad rate.</t>
        </r>
      </text>
    </comment>
    <comment ref="D7" authorId="1" shapeId="0" xr:uid="{00000000-0006-0000-1000-000002000000}">
      <text>
        <r>
          <rPr>
            <b/>
            <sz val="8"/>
            <color indexed="81"/>
            <rFont val="Tahoma"/>
            <family val="2"/>
          </rPr>
          <t>shaikh:</t>
        </r>
        <r>
          <rPr>
            <sz val="8"/>
            <color indexed="81"/>
            <rFont val="Tahoma"/>
            <family val="2"/>
          </rPr>
          <t xml:space="preserve">
avg ratio of icorpaaa/ibrailann for overlap 1919-1937 = 1.095</t>
        </r>
      </text>
    </comment>
    <comment ref="C9" authorId="1" shapeId="0" xr:uid="{00000000-0006-0000-1000-000003000000}">
      <text>
        <r>
          <rPr>
            <b/>
            <sz val="8"/>
            <color indexed="81"/>
            <rFont val="Tahoma"/>
            <family val="2"/>
          </rPr>
          <t>shaikh:</t>
        </r>
        <r>
          <rPr>
            <sz val="8"/>
            <color indexed="81"/>
            <rFont val="Tahoma"/>
            <family val="2"/>
          </rPr>
          <t xml:space="preserve">
1800-1976, Jastram, Roy (1977), The Golden Constant: The English and American Experience, 1560-1976, John Wiley and Sons, Inc., New York: Table 7, pp. 145-46. Note that 
WPI corresponds to all commodities, not just finished goods. BLS does not seem to produce "All commodities" any more? See BLS site, methods, ch 14.</t>
        </r>
      </text>
    </comment>
    <comment ref="A10" authorId="0" shapeId="0" xr:uid="{00000000-0006-0000-1000-000004000000}">
      <text>
        <r>
          <rPr>
            <b/>
            <sz val="8"/>
            <color indexed="81"/>
            <rFont val="Tahoma"/>
            <family val="2"/>
          </rPr>
          <t>Anwar Shaikh:</t>
        </r>
        <r>
          <rPr>
            <sz val="8"/>
            <color indexed="81"/>
            <rFont val="Tahoma"/>
            <family val="2"/>
          </rPr>
          <t xml:space="preserve">
KONDRATIEFF'S FAMOUS PRICE CHART BEGINS IN 1780, SO I HAVE USED THE SAME STARTING POINT (KONDRATIEFF, LONG WAVE CYCLE, 1984, CHART 1, p. 39)</t>
        </r>
      </text>
    </comment>
    <comment ref="C171" authorId="2" shapeId="0" xr:uid="{00000000-0006-0000-1000-000005000000}">
      <text>
        <r>
          <rPr>
            <b/>
            <sz val="8"/>
            <color indexed="81"/>
            <rFont val="Tahoma"/>
            <family val="2"/>
          </rPr>
          <t>Fujitsu:</t>
        </r>
        <r>
          <rPr>
            <sz val="8"/>
            <color indexed="81"/>
            <rFont val="Tahoma"/>
            <family val="2"/>
          </rPr>
          <t xml:space="preserve">
US enters WWII Dec 1941</t>
        </r>
      </text>
    </comment>
    <comment ref="C238" authorId="2" shapeId="0" xr:uid="{00000000-0006-0000-1000-000006000000}">
      <text>
        <r>
          <rPr>
            <b/>
            <sz val="8"/>
            <color indexed="81"/>
            <rFont val="Tahoma"/>
            <family val="2"/>
          </rPr>
          <t>Fujitsu:</t>
        </r>
        <r>
          <rPr>
            <sz val="8"/>
            <color indexed="81"/>
            <rFont val="Tahoma"/>
            <family val="2"/>
          </rPr>
          <t xml:space="preserve">
BLS PPI, All ommodiities,
used 2008/2007 to update: http://data.bls.gov/cgi-bin/surveymost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Anwar Shaikh</author>
  </authors>
  <commentList>
    <comment ref="B86" authorId="0" shapeId="0" xr:uid="{00000000-0006-0000-1100-000001000000}">
      <text>
        <r>
          <rPr>
            <b/>
            <sz val="8"/>
            <color indexed="81"/>
            <rFont val="Tahoma"/>
            <family val="2"/>
          </rPr>
          <t>Anwar Shaikh:</t>
        </r>
        <r>
          <rPr>
            <sz val="8"/>
            <color indexed="81"/>
            <rFont val="Tahoma"/>
            <family val="2"/>
          </rPr>
          <t xml:space="preserve">
Updated by David Stubbs, 8/15/12, file ibbotson stock  bond returns - david stubbs update.xlsx</t>
        </r>
      </text>
    </comment>
  </commentList>
</comments>
</file>

<file path=xl/sharedStrings.xml><?xml version="1.0" encoding="utf-8"?>
<sst xmlns="http://schemas.openxmlformats.org/spreadsheetml/2006/main" count="190" uniqueCount="155">
  <si>
    <t>3 mo CD, Fed Reserve, H.15 Selected Interest Rates, Historical Data</t>
  </si>
  <si>
    <t xml:space="preserve">If you leave out 1982 from both, </t>
  </si>
  <si>
    <t>since it has 42.56% in Ibbotson</t>
  </si>
  <si>
    <t>averages are 4.8% and 5.6%</t>
  </si>
  <si>
    <t>1948-2003 avg =</t>
  </si>
  <si>
    <t>1941-2003 avg =</t>
  </si>
  <si>
    <t>Adjustment Credit</t>
  </si>
  <si>
    <t>rb LT corp bonds</t>
  </si>
  <si>
    <t>1940-2002, Primary</t>
  </si>
  <si>
    <t>ERP 2012, Table B-73</t>
  </si>
  <si>
    <t>FRB, H.15</t>
  </si>
  <si>
    <t>ERP2012, B-73</t>
  </si>
  <si>
    <t xml:space="preserve">Ibbotson </t>
  </si>
  <si>
    <t>see tab =</t>
  </si>
  <si>
    <t>Credit 2003+</t>
  </si>
  <si>
    <t>1966+</t>
  </si>
  <si>
    <t>Percentage</t>
  </si>
  <si>
    <t>Decimal</t>
  </si>
  <si>
    <t>Ibbotsonrors</t>
  </si>
  <si>
    <t>Discount Rate</t>
  </si>
  <si>
    <t>Fed Funds</t>
  </si>
  <si>
    <t>FF/Disc</t>
  </si>
  <si>
    <t>3 mo CD</t>
  </si>
  <si>
    <t>CD/Disc</t>
  </si>
  <si>
    <t>3-mo TBill</t>
  </si>
  <si>
    <t>TBill/CD</t>
  </si>
  <si>
    <t>Hi-grade Munis</t>
  </si>
  <si>
    <t>Corp Aaa</t>
  </si>
  <si>
    <t>Munis/Disc</t>
  </si>
  <si>
    <t>Corp Aaa/Disc</t>
  </si>
  <si>
    <t>Hi-Grade Munis/Corp Aaa</t>
  </si>
  <si>
    <t xml:space="preserve">Prime Rate </t>
  </si>
  <si>
    <t>Prime Rate</t>
  </si>
  <si>
    <t>Business Profit Rate</t>
  </si>
  <si>
    <t>rb1Aaa</t>
  </si>
  <si>
    <t>rbcorplong</t>
  </si>
  <si>
    <t>rbcorp</t>
  </si>
  <si>
    <t>SBBI Valuation Edition 2004 Yearbook, IbbotsonAssociates</t>
  </si>
  <si>
    <t>Table 2-2, pp. 30-31</t>
  </si>
  <si>
    <t>Annual Total Returns (in percent): 1926-2003</t>
  </si>
  <si>
    <t>Avg =</t>
  </si>
  <si>
    <t>Year</t>
  </si>
  <si>
    <t>Large Company Stocks</t>
  </si>
  <si>
    <t>Ibbotson Small Company Stocks</t>
  </si>
  <si>
    <t>Long-Term Corporate Bonds</t>
  </si>
  <si>
    <t>Long-Term Government Bonds</t>
  </si>
  <si>
    <t>Intermediate-Term Government Bonds</t>
  </si>
  <si>
    <t>U.S. Treasury Bills</t>
  </si>
  <si>
    <t>Inflation</t>
  </si>
  <si>
    <t>rslarge</t>
  </si>
  <si>
    <t>rssmall</t>
  </si>
  <si>
    <t>rbcorplt</t>
  </si>
  <si>
    <t>rbgovlt</t>
  </si>
  <si>
    <t>rbgovintermed</t>
  </si>
  <si>
    <t>rbtbills</t>
  </si>
  <si>
    <t>inflrate</t>
  </si>
  <si>
    <t>iblongreal</t>
  </si>
  <si>
    <t>iblongrealHP3</t>
  </si>
  <si>
    <t>ib10yr Gov</t>
  </si>
  <si>
    <t>Shiller</t>
  </si>
  <si>
    <t>Corporate</t>
  </si>
  <si>
    <t>10 yr Govt Bond</t>
  </si>
  <si>
    <t>Ratio 2010/1939 =</t>
  </si>
  <si>
    <t>Long Bond</t>
  </si>
  <si>
    <t>1947=100</t>
  </si>
  <si>
    <t>Using USPPI from BLS, and using change from one year to next</t>
  </si>
  <si>
    <t>Shiller only has commrcl paper rate</t>
  </si>
  <si>
    <t>Checks</t>
  </si>
  <si>
    <t>Index 1930=100</t>
  </si>
  <si>
    <t>spliced at 1937, using 1.095*ibrail</t>
  </si>
  <si>
    <t>Dividend Yield</t>
  </si>
  <si>
    <t>=ib(1947) since wpi =100 in 1947</t>
  </si>
  <si>
    <t>USWPI</t>
  </si>
  <si>
    <t>iblong</t>
  </si>
  <si>
    <t>iblongindex</t>
  </si>
  <si>
    <t>e</t>
  </si>
  <si>
    <t>ys</t>
  </si>
  <si>
    <t>wpi1947</t>
  </si>
  <si>
    <t>ib/p</t>
  </si>
  <si>
    <t>http://aida.econ.yale.edu/~shiller/data.htm</t>
  </si>
  <si>
    <t>Dividends</t>
  </si>
  <si>
    <t>Index</t>
  </si>
  <si>
    <t>rcorp</t>
  </si>
  <si>
    <t>pe</t>
  </si>
  <si>
    <t>Data in each chart in Chapter 10 is linked to the corresponding Charts which are reproduced here</t>
  </si>
  <si>
    <t>Sets of charts and corresponding data sheets are color coded for easier matching</t>
  </si>
  <si>
    <t>Sources and Methods are in Appendix 10.1:  Sources and Methods</t>
  </si>
  <si>
    <t>rbus</t>
  </si>
  <si>
    <t>Appendix 6.8A.3</t>
  </si>
  <si>
    <t>Est using ib Corp Aaa</t>
  </si>
  <si>
    <t>dv</t>
  </si>
  <si>
    <t>S&amp;P Composite</t>
  </si>
  <si>
    <t>Accruing to</t>
  </si>
  <si>
    <t>USCPI 1930=100</t>
  </si>
  <si>
    <t xml:space="preserve"> 1786-1799 = CPI*(WPI in 1800/CPI in 1800)</t>
  </si>
  <si>
    <t>1948 -2011 CV =</t>
  </si>
  <si>
    <t xml:space="preserve">1948 -2011 Stdev = </t>
  </si>
  <si>
    <t>1948 -2011 avg  =</t>
  </si>
  <si>
    <t>earnings per share</t>
  </si>
  <si>
    <t>long term stock, bond, interest rate and consumption data</t>
  </si>
  <si>
    <t>pstarshiller</t>
  </si>
  <si>
    <t>rstarshiller</t>
  </si>
  <si>
    <t>Shiller (2014, p. 10) discount rate</t>
  </si>
  <si>
    <t>pIGcorpbea</t>
  </si>
  <si>
    <t>Price index Corporate Gross Investment (2005 = 100)</t>
  </si>
  <si>
    <t>Appendix Table 6.8.II.7</t>
  </si>
  <si>
    <t>dvr</t>
  </si>
  <si>
    <t>er</t>
  </si>
  <si>
    <t>Real equity price deflated by gross investment price index</t>
  </si>
  <si>
    <r>
      <t>p</t>
    </r>
    <r>
      <rPr>
        <vertAlign val="subscript"/>
        <sz val="12"/>
        <color theme="1"/>
        <rFont val="Calibri"/>
        <family val="2"/>
        <scheme val="minor"/>
      </rPr>
      <t>eq</t>
    </r>
    <r>
      <rPr>
        <sz val="12"/>
        <color theme="1"/>
        <rFont val="Calibri"/>
        <family val="2"/>
        <scheme val="minor"/>
      </rPr>
      <t xml:space="preserve"> </t>
    </r>
    <r>
      <rPr>
        <sz val="11"/>
        <color theme="1"/>
        <rFont val="Calibri"/>
        <family val="2"/>
        <scheme val="minor"/>
      </rPr>
      <t>/ pIGcorpbea</t>
    </r>
  </si>
  <si>
    <r>
      <t>dv</t>
    </r>
    <r>
      <rPr>
        <sz val="12"/>
        <color theme="1"/>
        <rFont val="Calibri"/>
        <family val="2"/>
        <scheme val="minor"/>
      </rPr>
      <t xml:space="preserve"> </t>
    </r>
    <r>
      <rPr>
        <sz val="11"/>
        <color theme="1"/>
        <rFont val="Calibri"/>
        <family val="2"/>
        <scheme val="minor"/>
      </rPr>
      <t>/pIGcorpbea</t>
    </r>
  </si>
  <si>
    <t>real earnings per share</t>
  </si>
  <si>
    <t>e / pIGcorpbea</t>
  </si>
  <si>
    <t>price-earnings ratio (nominal and real)</t>
  </si>
  <si>
    <r>
      <t>(</t>
    </r>
    <r>
      <rPr>
        <sz val="8"/>
        <color theme="1"/>
        <rFont val="Arial"/>
        <family val="2"/>
      </rPr>
      <t>Δ</t>
    </r>
    <r>
      <rPr>
        <sz val="8"/>
        <color theme="1"/>
        <rFont val="Calibri"/>
        <family val="2"/>
      </rPr>
      <t>preq + dvr)/preq(-1)</t>
    </r>
  </si>
  <si>
    <t>Real equity rate of return</t>
  </si>
  <si>
    <t>NIPA Corp. Real Incremental Rate of Profit</t>
  </si>
  <si>
    <t>Adjusted Corp. Real Incremental Rate of Profit</t>
  </si>
  <si>
    <t>iroprcorp</t>
  </si>
  <si>
    <t>iroprcorpnipa</t>
  </si>
  <si>
    <t>1949 -2006 CV =</t>
  </si>
  <si>
    <t xml:space="preserve">1949 -2006 Stdev = </t>
  </si>
  <si>
    <t>1949 -2006 avg  =</t>
  </si>
  <si>
    <r>
      <t>rr</t>
    </r>
    <r>
      <rPr>
        <b/>
        <vertAlign val="subscript"/>
        <sz val="14"/>
        <color theme="1"/>
        <rFont val="Calibri"/>
        <family val="2"/>
        <scheme val="minor"/>
      </rPr>
      <t>eq</t>
    </r>
  </si>
  <si>
    <r>
      <t>p</t>
    </r>
    <r>
      <rPr>
        <vertAlign val="subscript"/>
        <sz val="14"/>
        <color theme="1"/>
        <rFont val="Calibri"/>
        <family val="2"/>
        <scheme val="minor"/>
      </rPr>
      <t>eq</t>
    </r>
  </si>
  <si>
    <t>(Appendix 6.8.II.7)</t>
  </si>
  <si>
    <r>
      <t>initial warranted pr</t>
    </r>
    <r>
      <rPr>
        <vertAlign val="subscript"/>
        <sz val="14"/>
        <color theme="1"/>
        <rFont val="Calibri"/>
        <family val="2"/>
        <scheme val="minor"/>
      </rPr>
      <t>eq</t>
    </r>
  </si>
  <si>
    <r>
      <t xml:space="preserve">warranted real equity price </t>
    </r>
    <r>
      <rPr>
        <b/>
        <sz val="9"/>
        <color rgb="FFFF0000"/>
        <rFont val="Calibri"/>
        <family val="2"/>
        <scheme val="minor"/>
      </rPr>
      <t>forward iteration</t>
    </r>
  </si>
  <si>
    <t>prstarshiller</t>
  </si>
  <si>
    <t xml:space="preserve">cpi </t>
  </si>
  <si>
    <t>http://www.econ.yale.edu/~shiller/data.htm</t>
  </si>
  <si>
    <t> long term stock, bond, interest rate and consumption data</t>
  </si>
  <si>
    <t>Shiller Real P* = PV of Real Dividends w/ Constant r</t>
  </si>
  <si>
    <t xml:space="preserve"> available up to 2009 only</t>
  </si>
  <si>
    <t xml:space="preserve"> Real Present Value</t>
  </si>
  <si>
    <t>of Real Dividends</t>
  </si>
  <si>
    <t>using Constant Discount</t>
  </si>
  <si>
    <t>Rate converted to nominal</t>
  </si>
  <si>
    <t>prstarshiller1</t>
  </si>
  <si>
    <t>= prstarshiller*cpi/cpi2005</t>
  </si>
  <si>
    <t>using his CPI set 2005 = 100</t>
  </si>
  <si>
    <t>pstarshiller*100/pIGcorpbea</t>
  </si>
  <si>
    <r>
      <t>pr</t>
    </r>
    <r>
      <rPr>
        <b/>
        <vertAlign val="subscript"/>
        <sz val="14"/>
        <color rgb="FFFF0000"/>
        <rFont val="Calibri"/>
        <family val="2"/>
        <scheme val="minor"/>
      </rPr>
      <t>eq</t>
    </r>
  </si>
  <si>
    <r>
      <t>prw</t>
    </r>
    <r>
      <rPr>
        <b/>
        <vertAlign val="subscript"/>
        <sz val="14"/>
        <color rgb="FFFF0000"/>
        <rFont val="Calibri"/>
        <family val="2"/>
        <scheme val="minor"/>
      </rPr>
      <t>eq</t>
    </r>
  </si>
  <si>
    <t>adj to make avgprweq = avgpreq</t>
  </si>
  <si>
    <t>1947 -1995 avg  =</t>
  </si>
  <si>
    <t>Stock Price Index</t>
  </si>
  <si>
    <t>(up t0 2013)</t>
  </si>
  <si>
    <t>over 1947-1995</t>
  </si>
  <si>
    <r>
      <t xml:space="preserve">warranted real equity price </t>
    </r>
    <r>
      <rPr>
        <b/>
        <sz val="9"/>
        <color rgb="FFFF0000"/>
        <rFont val="Calibri"/>
        <family val="2"/>
        <scheme val="minor"/>
      </rPr>
      <t>backward iteration</t>
    </r>
  </si>
  <si>
    <r>
      <t>prw</t>
    </r>
    <r>
      <rPr>
        <b/>
        <vertAlign val="subscript"/>
        <sz val="14"/>
        <color rgb="FFFF0000"/>
        <rFont val="Calibri"/>
        <family val="2"/>
        <scheme val="minor"/>
      </rPr>
      <t>eq'</t>
    </r>
  </si>
  <si>
    <t>BACKWARD SAME!</t>
  </si>
  <si>
    <r>
      <t>rr</t>
    </r>
    <r>
      <rPr>
        <b/>
        <vertAlign val="subscript"/>
        <sz val="14"/>
        <color theme="1"/>
        <rFont val="Calibri"/>
        <family val="2"/>
        <scheme val="minor"/>
      </rPr>
      <t>eq</t>
    </r>
    <r>
      <rPr>
        <b/>
        <sz val="14"/>
        <color theme="1"/>
        <rFont val="Calibri"/>
        <family val="2"/>
        <scheme val="minor"/>
      </rPr>
      <t xml:space="preserve"> - iroprcorp</t>
    </r>
  </si>
  <si>
    <r>
      <t>(rr</t>
    </r>
    <r>
      <rPr>
        <b/>
        <vertAlign val="subscript"/>
        <sz val="14"/>
        <color theme="1"/>
        <rFont val="Calibri"/>
        <family val="2"/>
        <scheme val="minor"/>
      </rPr>
      <t>eq</t>
    </r>
    <r>
      <rPr>
        <b/>
        <sz val="14"/>
        <color theme="1"/>
        <rFont val="Calibri"/>
        <family val="2"/>
        <scheme val="minor"/>
      </rPr>
      <t xml:space="preserve"> - iroprcorp)HP</t>
    </r>
  </si>
  <si>
    <t xml:space="preserve">HP filered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</si>
</sst>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00%"/>
    <numFmt numFmtId="166" formatCode="0.000"/>
    <numFmt numFmtId="167" formatCode="0.0%"/>
    <numFmt numFmtId="168" formatCode="#,##0.0"/>
    <numFmt numFmtId="169" formatCode="0.0000"/>
    <numFmt numFmtId="170" formatCode="0.0000000000000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sz val="8"/>
      <name val="Times New Roman"/>
      <family val="1"/>
    </font>
    <font>
      <sz val="10"/>
      <name val="Arial"/>
      <family val="2"/>
    </font>
    <font>
      <b/>
      <sz val="8"/>
      <name val="Times New Roman"/>
      <family val="1"/>
    </font>
    <font>
      <sz val="8"/>
      <name val="Arial"/>
      <family val="2"/>
    </font>
    <font>
      <b/>
      <sz val="9"/>
      <name val="Arial"/>
      <family val="2"/>
    </font>
    <font>
      <b/>
      <sz val="10"/>
      <name val="Times New Roman"/>
      <family val="1"/>
    </font>
    <font>
      <b/>
      <sz val="8"/>
      <color indexed="81"/>
      <name val="Tahoma"/>
      <family val="2"/>
    </font>
    <font>
      <sz val="8"/>
      <color indexed="81"/>
      <name val="Tahoma"/>
      <family val="2"/>
    </font>
    <font>
      <sz val="10"/>
      <name val="Arial"/>
      <family val="2"/>
    </font>
    <font>
      <sz val="10"/>
      <name val="Courier"/>
      <family val="3"/>
    </font>
    <font>
      <u/>
      <sz val="11"/>
      <color theme="10"/>
      <name val="Calibri"/>
      <family val="2"/>
    </font>
    <font>
      <b/>
      <sz val="11"/>
      <color rgb="FFFF0000"/>
      <name val="Calibri"/>
      <family val="2"/>
      <scheme val="minor"/>
    </font>
    <font>
      <b/>
      <sz val="9"/>
      <color theme="1"/>
      <name val="Calibri"/>
      <family val="2"/>
      <scheme val="minor"/>
    </font>
    <font>
      <sz val="8"/>
      <color theme="1"/>
      <name val="Arial"/>
      <family val="2"/>
    </font>
    <font>
      <sz val="8"/>
      <color theme="1"/>
      <name val="Calibri"/>
      <family val="2"/>
    </font>
    <font>
      <sz val="11"/>
      <color theme="1"/>
      <name val="Calibri"/>
      <family val="2"/>
    </font>
    <font>
      <sz val="11"/>
      <name val="Calibri"/>
      <family val="2"/>
      <scheme val="minor"/>
    </font>
    <font>
      <vertAlign val="subscript"/>
      <sz val="12"/>
      <color theme="1"/>
      <name val="Calibri"/>
      <family val="2"/>
      <scheme val="minor"/>
    </font>
    <font>
      <u/>
      <sz val="11"/>
      <color theme="10"/>
      <name val="Calibri"/>
      <family val="2"/>
      <scheme val="minor"/>
    </font>
    <font>
      <sz val="9"/>
      <color indexed="81"/>
      <name val="Tahoma"/>
      <family val="2"/>
    </font>
    <font>
      <b/>
      <sz val="9"/>
      <color indexed="81"/>
      <name val="Tahoma"/>
      <family val="2"/>
    </font>
    <font>
      <b/>
      <sz val="9"/>
      <color rgb="FFFF0000"/>
      <name val="Calibri"/>
      <family val="2"/>
      <scheme val="minor"/>
    </font>
    <font>
      <vertAlign val="subscript"/>
      <sz val="14"/>
      <color theme="1"/>
      <name val="Calibri"/>
      <family val="2"/>
      <scheme val="minor"/>
    </font>
    <font>
      <b/>
      <sz val="11"/>
      <name val="Calibri"/>
      <family val="2"/>
      <scheme val="minor"/>
    </font>
    <font>
      <b/>
      <i/>
      <sz val="9"/>
      <color rgb="FFFF0000"/>
      <name val="Calibri"/>
      <family val="2"/>
      <scheme val="minor"/>
    </font>
    <font>
      <sz val="10"/>
      <color theme="1"/>
      <name val="Times New Roman"/>
      <family val="1"/>
    </font>
    <font>
      <sz val="12"/>
      <color theme="1"/>
      <name val="Calibri"/>
      <family val="2"/>
      <scheme val="minor"/>
    </font>
    <font>
      <sz val="9"/>
      <color theme="1"/>
      <name val="Times New Roman"/>
      <family val="1"/>
    </font>
    <font>
      <b/>
      <vertAlign val="subscript"/>
      <sz val="14"/>
      <color theme="1"/>
      <name val="Calibri"/>
      <family val="2"/>
      <scheme val="minor"/>
    </font>
    <font>
      <b/>
      <vertAlign val="subscript"/>
      <sz val="14"/>
      <color rgb="FFFF0000"/>
      <name val="Calibri"/>
      <family val="2"/>
      <scheme val="minor"/>
    </font>
    <font>
      <b/>
      <sz val="14"/>
      <color theme="1"/>
      <name val="Calibri"/>
      <family val="2"/>
      <scheme val="minor"/>
    </font>
    <font>
      <sz val="11"/>
      <color indexed="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3"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applyNumberFormat="0" applyFont="0" applyFill="0" applyBorder="0" applyAlignment="0" applyProtection="0">
      <alignment vertical="top"/>
    </xf>
    <xf numFmtId="0" fontId="8" fillId="0" borderId="0"/>
    <xf numFmtId="0" fontId="8" fillId="0" borderId="0"/>
    <xf numFmtId="0" fontId="15" fillId="0" borderId="0"/>
    <xf numFmtId="9" fontId="15" fillId="0" borderId="0" applyFont="0" applyFill="0" applyBorder="0" applyAlignment="0" applyProtection="0"/>
    <xf numFmtId="164" fontId="15" fillId="0" borderId="0" applyFont="0" applyFill="0" applyBorder="0" applyAlignment="0" applyProtection="0"/>
    <xf numFmtId="0" fontId="17" fillId="0" borderId="0" applyNumberFormat="0" applyFill="0" applyBorder="0" applyAlignment="0" applyProtection="0">
      <alignment vertical="top"/>
      <protection locked="0"/>
    </xf>
    <xf numFmtId="0" fontId="25" fillId="0" borderId="0" applyNumberFormat="0" applyFill="0" applyBorder="0" applyAlignment="0" applyProtection="0"/>
  </cellStyleXfs>
  <cellXfs count="127">
    <xf numFmtId="0" fontId="0" fillId="0" borderId="0" xfId="0"/>
    <xf numFmtId="0" fontId="4" fillId="0" borderId="0" xfId="0" applyFont="1" applyAlignment="1">
      <alignment horizontal="right"/>
    </xf>
    <xf numFmtId="10" fontId="5" fillId="2" borderId="0" xfId="0" applyNumberFormat="1" applyFont="1" applyFill="1"/>
    <xf numFmtId="0" fontId="4" fillId="0" borderId="0" xfId="0" applyFont="1"/>
    <xf numFmtId="165" fontId="0" fillId="0" borderId="0" xfId="0" applyNumberFormat="1"/>
    <xf numFmtId="0" fontId="6" fillId="0" borderId="0" xfId="0" applyFont="1"/>
    <xf numFmtId="0" fontId="5" fillId="0" borderId="0" xfId="0" applyFont="1"/>
    <xf numFmtId="0" fontId="6" fillId="2" borderId="0" xfId="0" applyFont="1" applyFill="1"/>
    <xf numFmtId="0" fontId="4" fillId="2" borderId="0" xfId="0" applyFont="1" applyFill="1"/>
    <xf numFmtId="0" fontId="0" fillId="3" borderId="0" xfId="0" applyFill="1"/>
    <xf numFmtId="0" fontId="0" fillId="0" borderId="0" xfId="0" applyAlignment="1">
      <alignment wrapText="1"/>
    </xf>
    <xf numFmtId="0" fontId="0" fillId="2" borderId="0" xfId="0" applyFill="1" applyAlignment="1">
      <alignment wrapText="1"/>
    </xf>
    <xf numFmtId="4" fontId="0" fillId="0" borderId="0" xfId="0" applyNumberFormat="1"/>
    <xf numFmtId="166" fontId="0" fillId="0" borderId="0" xfId="0" applyNumberFormat="1"/>
    <xf numFmtId="2" fontId="0" fillId="0" borderId="0" xfId="0" applyNumberFormat="1"/>
    <xf numFmtId="10" fontId="0" fillId="0" borderId="0" xfId="2" applyNumberFormat="1" applyFont="1"/>
    <xf numFmtId="10" fontId="7" fillId="0" borderId="0" xfId="2" applyNumberFormat="1" applyFont="1" applyFill="1" applyBorder="1" applyAlignment="1" applyProtection="1">
      <alignment horizontal="right" vertical="top"/>
    </xf>
    <xf numFmtId="165" fontId="0" fillId="0" borderId="0" xfId="2" applyNumberFormat="1" applyFont="1"/>
    <xf numFmtId="167" fontId="0" fillId="0" borderId="0" xfId="0" applyNumberFormat="1"/>
    <xf numFmtId="2" fontId="7" fillId="0" borderId="0" xfId="2" applyNumberFormat="1" applyFont="1" applyFill="1" applyBorder="1" applyAlignment="1" applyProtection="1">
      <alignment horizontal="right" vertical="top"/>
    </xf>
    <xf numFmtId="10" fontId="0" fillId="2" borderId="0" xfId="2" applyNumberFormat="1" applyFont="1" applyFill="1"/>
    <xf numFmtId="0" fontId="7" fillId="0" borderId="0" xfId="3" applyNumberFormat="1" applyFont="1" applyFill="1" applyBorder="1" applyAlignment="1" applyProtection="1">
      <alignment vertical="top"/>
    </xf>
    <xf numFmtId="0" fontId="8" fillId="0" borderId="0" xfId="3" applyNumberFormat="1" applyFont="1" applyFill="1" applyBorder="1" applyAlignment="1" applyProtection="1">
      <alignment vertical="top"/>
    </xf>
    <xf numFmtId="0" fontId="7" fillId="3" borderId="0" xfId="3" applyNumberFormat="1" applyFont="1" applyFill="1" applyBorder="1" applyAlignment="1" applyProtection="1">
      <alignment vertical="top"/>
    </xf>
    <xf numFmtId="0" fontId="7" fillId="2" borderId="0" xfId="3" applyNumberFormat="1" applyFont="1" applyFill="1" applyBorder="1" applyAlignment="1" applyProtection="1">
      <alignment horizontal="right" vertical="top"/>
    </xf>
    <xf numFmtId="2" fontId="7" fillId="2" borderId="0" xfId="3" applyNumberFormat="1" applyFont="1" applyFill="1" applyBorder="1" applyAlignment="1" applyProtection="1">
      <alignment vertical="top"/>
    </xf>
    <xf numFmtId="0" fontId="9" fillId="0" borderId="2" xfId="3" applyNumberFormat="1" applyFont="1" applyFill="1" applyBorder="1" applyAlignment="1" applyProtection="1">
      <alignment horizontal="left" vertical="top"/>
    </xf>
    <xf numFmtId="0" fontId="9" fillId="0" borderId="2" xfId="3" applyNumberFormat="1" applyFont="1" applyFill="1" applyBorder="1" applyAlignment="1" applyProtection="1">
      <alignment horizontal="right" vertical="top" wrapText="1"/>
    </xf>
    <xf numFmtId="0" fontId="9" fillId="0" borderId="2" xfId="3" applyNumberFormat="1" applyFont="1" applyFill="1" applyBorder="1" applyAlignment="1" applyProtection="1">
      <alignment horizontal="right" vertical="top"/>
    </xf>
    <xf numFmtId="0" fontId="9" fillId="0" borderId="3" xfId="3" applyNumberFormat="1" applyFont="1" applyFill="1" applyBorder="1" applyAlignment="1" applyProtection="1">
      <alignment horizontal="left" vertical="top"/>
    </xf>
    <xf numFmtId="0" fontId="9" fillId="0" borderId="3" xfId="3" applyNumberFormat="1" applyFont="1" applyFill="1" applyBorder="1" applyAlignment="1" applyProtection="1">
      <alignment horizontal="right" vertical="top" wrapText="1"/>
    </xf>
    <xf numFmtId="0" fontId="9" fillId="0" borderId="3" xfId="3" applyNumberFormat="1" applyFont="1" applyFill="1" applyBorder="1" applyAlignment="1" applyProtection="1">
      <alignment horizontal="right" vertical="top"/>
    </xf>
    <xf numFmtId="0" fontId="7" fillId="0" borderId="3" xfId="3" applyNumberFormat="1" applyFont="1" applyFill="1" applyBorder="1" applyAlignment="1" applyProtection="1">
      <alignment horizontal="left" vertical="top"/>
    </xf>
    <xf numFmtId="0" fontId="7" fillId="0" borderId="3" xfId="3" applyNumberFormat="1" applyFont="1" applyFill="1" applyBorder="1" applyAlignment="1" applyProtection="1">
      <alignment horizontal="right" vertical="top"/>
    </xf>
    <xf numFmtId="0" fontId="7" fillId="0" borderId="0" xfId="3" applyNumberFormat="1" applyFont="1" applyFill="1" applyBorder="1" applyAlignment="1" applyProtection="1">
      <alignment horizontal="left" vertical="top"/>
    </xf>
    <xf numFmtId="0" fontId="7" fillId="0" borderId="0" xfId="3" applyNumberFormat="1" applyFont="1" applyFill="1" applyBorder="1" applyAlignment="1" applyProtection="1">
      <alignment horizontal="right" vertical="top"/>
    </xf>
    <xf numFmtId="0" fontId="9" fillId="0" borderId="0" xfId="3" applyNumberFormat="1" applyFont="1" applyFill="1" applyBorder="1" applyAlignment="1" applyProtection="1">
      <alignment horizontal="right" vertical="top"/>
    </xf>
    <xf numFmtId="0" fontId="7" fillId="0" borderId="1" xfId="3" applyNumberFormat="1" applyFont="1" applyFill="1" applyBorder="1" applyAlignment="1" applyProtection="1">
      <alignment horizontal="left" vertical="top"/>
    </xf>
    <xf numFmtId="0" fontId="7" fillId="0" borderId="1" xfId="3" applyNumberFormat="1" applyFont="1" applyFill="1" applyBorder="1" applyAlignment="1" applyProtection="1">
      <alignment horizontal="right" vertical="top"/>
    </xf>
    <xf numFmtId="0" fontId="9" fillId="0" borderId="1" xfId="3" applyNumberFormat="1" applyFont="1" applyFill="1" applyBorder="1" applyAlignment="1" applyProtection="1">
      <alignment horizontal="right" vertical="top"/>
    </xf>
    <xf numFmtId="0" fontId="7" fillId="0" borderId="0" xfId="3" applyNumberFormat="1" applyFont="1" applyFill="1" applyBorder="1" applyAlignment="1" applyProtection="1">
      <alignment horizontal="left" vertical="top" indent="3"/>
    </xf>
    <xf numFmtId="2" fontId="10" fillId="2" borderId="0" xfId="3" applyNumberFormat="1" applyFont="1" applyFill="1" applyBorder="1" applyAlignment="1" applyProtection="1">
      <alignment vertical="top"/>
    </xf>
    <xf numFmtId="0" fontId="11" fillId="0" borderId="0" xfId="3" applyNumberFormat="1" applyFont="1" applyFill="1" applyBorder="1" applyAlignment="1" applyProtection="1">
      <alignment vertical="top"/>
    </xf>
    <xf numFmtId="0" fontId="12" fillId="0" borderId="0" xfId="3" applyNumberFormat="1" applyFont="1" applyFill="1" applyBorder="1" applyAlignment="1" applyProtection="1">
      <alignment vertical="top"/>
    </xf>
    <xf numFmtId="0" fontId="17" fillId="0" borderId="0" xfId="9" applyAlignment="1" applyProtection="1"/>
    <xf numFmtId="170" fontId="0" fillId="3" borderId="0" xfId="0" applyNumberFormat="1" applyFill="1" applyAlignment="1">
      <alignment horizontal="right"/>
    </xf>
    <xf numFmtId="166" fontId="0" fillId="3" borderId="0" xfId="0" applyNumberFormat="1" applyFill="1" applyAlignment="1">
      <alignment horizontal="right"/>
    </xf>
    <xf numFmtId="0" fontId="0" fillId="0" borderId="0" xfId="0" applyAlignment="1">
      <alignment horizontal="right"/>
    </xf>
    <xf numFmtId="0" fontId="0" fillId="3" borderId="0" xfId="0" applyFill="1" applyAlignment="1">
      <alignment horizontal="right"/>
    </xf>
    <xf numFmtId="2" fontId="0" fillId="3" borderId="0" xfId="0" applyNumberFormat="1" applyFill="1"/>
    <xf numFmtId="0" fontId="0" fillId="0" borderId="0" xfId="0" applyAlignment="1">
      <alignment horizontal="center"/>
    </xf>
    <xf numFmtId="165" fontId="0" fillId="3" borderId="0" xfId="0" applyNumberFormat="1" applyFill="1"/>
    <xf numFmtId="0" fontId="0" fillId="2" borderId="0" xfId="0" applyFill="1" applyAlignment="1">
      <alignment horizontal="center"/>
    </xf>
    <xf numFmtId="0" fontId="0" fillId="3" borderId="0" xfId="0" applyFill="1" applyAlignment="1">
      <alignment horizontal="center"/>
    </xf>
    <xf numFmtId="10" fontId="0" fillId="0" borderId="0" xfId="2" applyNumberFormat="1" applyFont="1" applyFill="1"/>
    <xf numFmtId="0" fontId="0" fillId="0" borderId="0" xfId="1" applyNumberFormat="1" applyFont="1" applyAlignment="1" applyProtection="1">
      <alignment horizontal="right"/>
    </xf>
    <xf numFmtId="0" fontId="0" fillId="0" borderId="0" xfId="1" applyNumberFormat="1" applyFont="1" applyAlignment="1">
      <alignment horizontal="right"/>
    </xf>
    <xf numFmtId="168" fontId="0" fillId="0" borderId="0" xfId="1" applyNumberFormat="1" applyFont="1" applyAlignment="1" applyProtection="1">
      <alignment horizontal="right"/>
    </xf>
    <xf numFmtId="10" fontId="22" fillId="0" borderId="0" xfId="2" applyNumberFormat="1" applyFont="1" applyFill="1" applyBorder="1"/>
    <xf numFmtId="10" fontId="23" fillId="0" borderId="0" xfId="2" applyNumberFormat="1" applyFont="1"/>
    <xf numFmtId="0" fontId="18" fillId="0" borderId="0" xfId="0" applyFont="1"/>
    <xf numFmtId="0" fontId="6" fillId="0" borderId="0" xfId="0" applyFont="1" applyAlignment="1">
      <alignment vertical="center" wrapText="1"/>
    </xf>
    <xf numFmtId="170" fontId="0" fillId="0" borderId="0" xfId="0" applyNumberFormat="1" applyAlignment="1">
      <alignment horizontal="right"/>
    </xf>
    <xf numFmtId="166" fontId="0" fillId="0" borderId="0" xfId="0" applyNumberFormat="1" applyAlignment="1">
      <alignment horizontal="right"/>
    </xf>
    <xf numFmtId="10" fontId="23" fillId="0" borderId="0" xfId="2" applyNumberFormat="1" applyFont="1" applyFill="1" applyBorder="1" applyAlignment="1" applyProtection="1">
      <alignment horizontal="right" vertical="top"/>
    </xf>
    <xf numFmtId="165" fontId="23" fillId="0" borderId="0" xfId="7" applyNumberFormat="1" applyFont="1" applyFill="1" applyBorder="1"/>
    <xf numFmtId="0" fontId="22" fillId="0" borderId="0" xfId="0" applyFont="1" applyAlignment="1">
      <alignment horizontal="right"/>
    </xf>
    <xf numFmtId="2" fontId="22" fillId="0" borderId="0" xfId="0" applyNumberFormat="1" applyFont="1" applyAlignment="1">
      <alignment horizontal="right"/>
    </xf>
    <xf numFmtId="169" fontId="0" fillId="0" borderId="0" xfId="0" applyNumberFormat="1"/>
    <xf numFmtId="0" fontId="6" fillId="0" borderId="0" xfId="0" applyFont="1" applyAlignment="1">
      <alignment wrapText="1"/>
    </xf>
    <xf numFmtId="2" fontId="16" fillId="0" borderId="0" xfId="0" applyNumberFormat="1" applyFont="1"/>
    <xf numFmtId="0" fontId="25" fillId="0" borderId="0" xfId="10"/>
    <xf numFmtId="0" fontId="23" fillId="0" borderId="0" xfId="0" applyFont="1"/>
    <xf numFmtId="166" fontId="0" fillId="5" borderId="0" xfId="2" applyNumberFormat="1" applyFont="1" applyFill="1"/>
    <xf numFmtId="166" fontId="22" fillId="0" borderId="0" xfId="2" applyNumberFormat="1" applyFont="1" applyFill="1" applyBorder="1"/>
    <xf numFmtId="0" fontId="18" fillId="2" borderId="0" xfId="0" applyFont="1" applyFill="1" applyAlignment="1">
      <alignment horizontal="center"/>
    </xf>
    <xf numFmtId="0" fontId="5" fillId="0" borderId="0" xfId="0" applyFont="1" applyAlignment="1">
      <alignment horizontal="left"/>
    </xf>
    <xf numFmtId="169" fontId="16" fillId="0" borderId="0" xfId="0" applyNumberFormat="1" applyFont="1"/>
    <xf numFmtId="0" fontId="5" fillId="0" borderId="0" xfId="0" applyFont="1" applyAlignment="1">
      <alignment wrapText="1"/>
    </xf>
    <xf numFmtId="166" fontId="0" fillId="0" borderId="0" xfId="2" applyNumberFormat="1" applyFont="1" applyFill="1"/>
    <xf numFmtId="169" fontId="0" fillId="3" borderId="0" xfId="0" applyNumberFormat="1" applyFill="1"/>
    <xf numFmtId="0" fontId="3" fillId="3" borderId="0" xfId="0" applyFont="1" applyFill="1" applyAlignment="1">
      <alignment horizontal="center"/>
    </xf>
    <xf numFmtId="0" fontId="4" fillId="0" borderId="0" xfId="0" applyFont="1" applyAlignment="1">
      <alignment wrapText="1"/>
    </xf>
    <xf numFmtId="0" fontId="0" fillId="3" borderId="0" xfId="0" applyFill="1" applyAlignment="1">
      <alignment wrapText="1"/>
    </xf>
    <xf numFmtId="0" fontId="6" fillId="2" borderId="0" xfId="0" applyFont="1" applyFill="1" applyAlignment="1">
      <alignment wrapText="1"/>
    </xf>
    <xf numFmtId="0" fontId="0" fillId="0" borderId="0" xfId="0" applyAlignment="1">
      <alignment horizontal="center" wrapText="1"/>
    </xf>
    <xf numFmtId="0" fontId="4" fillId="3" borderId="0" xfId="0" applyFont="1" applyFill="1" applyAlignment="1">
      <alignment wrapText="1"/>
    </xf>
    <xf numFmtId="0" fontId="5" fillId="0" borderId="0" xfId="0" applyFont="1" applyAlignment="1">
      <alignment horizontal="left" wrapText="1"/>
    </xf>
    <xf numFmtId="0" fontId="32" fillId="0" borderId="0" xfId="0" applyFont="1" applyAlignment="1">
      <alignment wrapText="1"/>
    </xf>
    <xf numFmtId="0" fontId="34" fillId="0" borderId="0" xfId="0" applyFont="1" applyAlignment="1">
      <alignment wrapText="1"/>
    </xf>
    <xf numFmtId="10" fontId="22" fillId="0" borderId="0" xfId="0" applyNumberFormat="1" applyFont="1" applyAlignment="1">
      <alignment horizontal="right"/>
    </xf>
    <xf numFmtId="0" fontId="19" fillId="4" borderId="0" xfId="0" applyFont="1" applyFill="1"/>
    <xf numFmtId="0" fontId="6" fillId="4" borderId="0" xfId="0" applyFont="1" applyFill="1"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31" fillId="0" borderId="0" xfId="0" applyFont="1"/>
    <xf numFmtId="0" fontId="16" fillId="0" borderId="0" xfId="0" applyFont="1" applyAlignment="1">
      <alignment horizontal="right"/>
    </xf>
    <xf numFmtId="0" fontId="16" fillId="0" borderId="0" xfId="0" applyFont="1"/>
    <xf numFmtId="0" fontId="25" fillId="0" borderId="0" xfId="10" applyAlignment="1">
      <alignment wrapText="1"/>
    </xf>
    <xf numFmtId="0" fontId="5" fillId="0" borderId="0" xfId="0" quotePrefix="1" applyFont="1" applyAlignment="1">
      <alignment horizontal="left"/>
    </xf>
    <xf numFmtId="0" fontId="18" fillId="0" borderId="0" xfId="0" applyFont="1" applyAlignment="1">
      <alignment horizontal="center" wrapText="1"/>
    </xf>
    <xf numFmtId="2" fontId="22" fillId="3" borderId="0" xfId="0" applyNumberFormat="1" applyFont="1" applyFill="1" applyAlignment="1">
      <alignment horizontal="right"/>
    </xf>
    <xf numFmtId="0" fontId="16" fillId="0" borderId="0" xfId="0" applyFont="1" applyAlignment="1">
      <alignment horizontal="left" wrapText="1"/>
    </xf>
    <xf numFmtId="166" fontId="16" fillId="0" borderId="0" xfId="0" applyNumberFormat="1" applyFont="1"/>
    <xf numFmtId="166" fontId="22" fillId="3" borderId="0" xfId="2" applyNumberFormat="1" applyFont="1" applyFill="1" applyBorder="1"/>
    <xf numFmtId="10" fontId="22" fillId="0" borderId="0" xfId="2" applyNumberFormat="1" applyFont="1" applyFill="1" applyBorder="1" applyAlignment="1" applyProtection="1">
      <alignment horizontal="right"/>
    </xf>
    <xf numFmtId="0" fontId="1" fillId="0" borderId="0" xfId="0" applyFont="1" applyAlignment="1">
      <alignment wrapText="1"/>
    </xf>
    <xf numFmtId="0" fontId="1" fillId="0" borderId="0" xfId="0" applyFont="1"/>
    <xf numFmtId="165" fontId="1" fillId="0" borderId="0" xfId="7" applyNumberFormat="1" applyFont="1" applyFill="1" applyBorder="1"/>
    <xf numFmtId="0" fontId="23" fillId="0" borderId="0" xfId="6" applyFont="1"/>
    <xf numFmtId="0" fontId="30" fillId="0" borderId="0" xfId="6" applyFont="1" applyAlignment="1">
      <alignment wrapText="1"/>
    </xf>
    <xf numFmtId="0" fontId="23" fillId="0" borderId="0" xfId="6" applyFont="1" applyAlignment="1">
      <alignment wrapText="1"/>
    </xf>
    <xf numFmtId="2" fontId="23" fillId="0" borderId="0" xfId="6" applyNumberFormat="1" applyFont="1"/>
    <xf numFmtId="0" fontId="23" fillId="0" borderId="0" xfId="6" quotePrefix="1" applyFont="1"/>
    <xf numFmtId="0" fontId="23" fillId="0" borderId="0" xfId="6" applyFont="1" applyAlignment="1" applyProtection="1">
      <alignment wrapText="1"/>
      <protection locked="0"/>
    </xf>
    <xf numFmtId="0" fontId="38" fillId="0" borderId="0" xfId="6" applyFont="1" applyAlignment="1" applyProtection="1">
      <alignment wrapText="1"/>
      <protection locked="0"/>
    </xf>
    <xf numFmtId="0" fontId="23" fillId="0" borderId="0" xfId="6" quotePrefix="1" applyFont="1" applyAlignment="1" applyProtection="1">
      <alignment wrapText="1"/>
      <protection locked="0"/>
    </xf>
    <xf numFmtId="0" fontId="23" fillId="0" borderId="0" xfId="0" applyFont="1" applyAlignment="1">
      <alignment wrapText="1"/>
    </xf>
    <xf numFmtId="0" fontId="30" fillId="0" borderId="0" xfId="6" applyFont="1" applyAlignment="1">
      <alignment horizontal="center" wrapText="1"/>
    </xf>
    <xf numFmtId="2" fontId="23" fillId="0" borderId="0" xfId="0" applyNumberFormat="1" applyFont="1" applyAlignment="1">
      <alignment wrapText="1"/>
    </xf>
    <xf numFmtId="166" fontId="23" fillId="0" borderId="0" xfId="6" applyNumberFormat="1" applyFont="1" applyAlignment="1">
      <alignment wrapText="1"/>
    </xf>
    <xf numFmtId="4" fontId="23" fillId="0" borderId="0" xfId="6" applyNumberFormat="1" applyFont="1"/>
    <xf numFmtId="0" fontId="23" fillId="0" borderId="0" xfId="6" applyFont="1" applyAlignment="1">
      <alignment horizontal="right"/>
    </xf>
    <xf numFmtId="4" fontId="23" fillId="0" borderId="4" xfId="6" applyNumberFormat="1" applyFont="1" applyBorder="1" applyAlignment="1">
      <alignment horizontal="right" wrapText="1"/>
    </xf>
    <xf numFmtId="165" fontId="2" fillId="0" borderId="0" xfId="7" applyNumberFormat="1" applyFont="1" applyFill="1" applyBorder="1"/>
    <xf numFmtId="0" fontId="38" fillId="0" borderId="0" xfId="6" applyFont="1"/>
    <xf numFmtId="0" fontId="25" fillId="0" borderId="0" xfId="10" applyFill="1" applyAlignment="1">
      <alignment wrapText="1"/>
    </xf>
  </cellXfs>
  <cellStyles count="11">
    <cellStyle name="Comma" xfId="1" builtinId="3"/>
    <cellStyle name="Comma 2" xfId="8" xr:uid="{00000000-0005-0000-0000-000001000000}"/>
    <cellStyle name="Hyperlink" xfId="10" builtinId="8"/>
    <cellStyle name="Hyperlink 2" xfId="9" xr:uid="{00000000-0005-0000-0000-000003000000}"/>
    <cellStyle name="Normal" xfId="0" builtinId="0"/>
    <cellStyle name="Normal 2" xfId="4" xr:uid="{00000000-0005-0000-0000-000005000000}"/>
    <cellStyle name="Normal 3" xfId="5" xr:uid="{00000000-0005-0000-0000-000006000000}"/>
    <cellStyle name="Normal 4" xfId="3" xr:uid="{00000000-0005-0000-0000-000007000000}"/>
    <cellStyle name="Normal 5" xfId="6" xr:uid="{00000000-0005-0000-0000-000008000000}"/>
    <cellStyle name="Percent" xfId="2"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worksheet" Target="worksheets/sheet4.xml"/><Relationship Id="rId3" Type="http://schemas.openxmlformats.org/officeDocument/2006/relationships/chartsheet" Target="chartsheets/sheet2.xml"/><Relationship Id="rId21" Type="http://schemas.openxmlformats.org/officeDocument/2006/relationships/styles" Target="styles.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worksheet" Target="worksheets/sheet3.xml"/><Relationship Id="rId2" Type="http://schemas.openxmlformats.org/officeDocument/2006/relationships/chartsheet" Target="chartsheets/sheet1.xml"/><Relationship Id="rId16"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calcChain" Target="calcChain.xml"/><Relationship Id="rId10" Type="http://schemas.openxmlformats.org/officeDocument/2006/relationships/chartsheet" Target="chartsheets/sheet9.xml"/><Relationship Id="rId19" Type="http://schemas.openxmlformats.org/officeDocument/2006/relationships/externalLink" Target="externalLinks/externalLink1.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DATAintropprice!$J$10</c:f>
              <c:strCache>
                <c:ptCount val="1"/>
                <c:pt idx="0">
                  <c:v>Corp Aaa</c:v>
                </c:pt>
              </c:strCache>
            </c:strRef>
          </c:tx>
          <c:spPr>
            <a:ln>
              <a:solidFill>
                <a:srgbClr val="000000"/>
              </a:solidFill>
              <a:prstDash val="dash"/>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DATAintropprice!$J$18:$J$82</c:f>
              <c:numCache>
                <c:formatCode>#,##0.00</c:formatCode>
                <c:ptCount val="65"/>
                <c:pt idx="0">
                  <c:v>2.61</c:v>
                </c:pt>
                <c:pt idx="1">
                  <c:v>2.82</c:v>
                </c:pt>
                <c:pt idx="2">
                  <c:v>2.66</c:v>
                </c:pt>
                <c:pt idx="3">
                  <c:v>2.62</c:v>
                </c:pt>
                <c:pt idx="4">
                  <c:v>2.86</c:v>
                </c:pt>
                <c:pt idx="5">
                  <c:v>2.96</c:v>
                </c:pt>
                <c:pt idx="6">
                  <c:v>3.2</c:v>
                </c:pt>
                <c:pt idx="7">
                  <c:v>2.9</c:v>
                </c:pt>
                <c:pt idx="8">
                  <c:v>3.06</c:v>
                </c:pt>
                <c:pt idx="9">
                  <c:v>3.36</c:v>
                </c:pt>
                <c:pt idx="10">
                  <c:v>3.89</c:v>
                </c:pt>
                <c:pt idx="11">
                  <c:v>3.79</c:v>
                </c:pt>
                <c:pt idx="12">
                  <c:v>4.38</c:v>
                </c:pt>
                <c:pt idx="13">
                  <c:v>4.41</c:v>
                </c:pt>
                <c:pt idx="14">
                  <c:v>4.3499999999999996</c:v>
                </c:pt>
                <c:pt idx="15">
                  <c:v>4.33</c:v>
                </c:pt>
                <c:pt idx="16">
                  <c:v>4.26</c:v>
                </c:pt>
                <c:pt idx="17">
                  <c:v>4.4000000000000004</c:v>
                </c:pt>
                <c:pt idx="18">
                  <c:v>4.49</c:v>
                </c:pt>
                <c:pt idx="19">
                  <c:v>5.13</c:v>
                </c:pt>
                <c:pt idx="20">
                  <c:v>5.51</c:v>
                </c:pt>
                <c:pt idx="21">
                  <c:v>6.18</c:v>
                </c:pt>
                <c:pt idx="22">
                  <c:v>7.03</c:v>
                </c:pt>
                <c:pt idx="23">
                  <c:v>8.0399999999999991</c:v>
                </c:pt>
                <c:pt idx="24">
                  <c:v>7.39</c:v>
                </c:pt>
                <c:pt idx="25">
                  <c:v>7.21</c:v>
                </c:pt>
                <c:pt idx="26">
                  <c:v>7.44</c:v>
                </c:pt>
                <c:pt idx="27">
                  <c:v>8.57</c:v>
                </c:pt>
                <c:pt idx="28">
                  <c:v>8.83</c:v>
                </c:pt>
                <c:pt idx="29">
                  <c:v>8.43</c:v>
                </c:pt>
                <c:pt idx="30">
                  <c:v>8.02</c:v>
                </c:pt>
                <c:pt idx="31">
                  <c:v>8.73</c:v>
                </c:pt>
                <c:pt idx="32">
                  <c:v>9.6300000000000008</c:v>
                </c:pt>
                <c:pt idx="33">
                  <c:v>11.94</c:v>
                </c:pt>
                <c:pt idx="34">
                  <c:v>14.17</c:v>
                </c:pt>
                <c:pt idx="35">
                  <c:v>13.79</c:v>
                </c:pt>
                <c:pt idx="36">
                  <c:v>12.04</c:v>
                </c:pt>
                <c:pt idx="37">
                  <c:v>12.71</c:v>
                </c:pt>
                <c:pt idx="38">
                  <c:v>11.37</c:v>
                </c:pt>
                <c:pt idx="39">
                  <c:v>9.02</c:v>
                </c:pt>
                <c:pt idx="40">
                  <c:v>9.3800000000000008</c:v>
                </c:pt>
                <c:pt idx="41">
                  <c:v>9.7100000000000009</c:v>
                </c:pt>
                <c:pt idx="42">
                  <c:v>9.26</c:v>
                </c:pt>
                <c:pt idx="43">
                  <c:v>9.32</c:v>
                </c:pt>
                <c:pt idx="44">
                  <c:v>8.77</c:v>
                </c:pt>
                <c:pt idx="45">
                  <c:v>8.14</c:v>
                </c:pt>
                <c:pt idx="46">
                  <c:v>7.22</c:v>
                </c:pt>
                <c:pt idx="47">
                  <c:v>7.96</c:v>
                </c:pt>
                <c:pt idx="48">
                  <c:v>7.59</c:v>
                </c:pt>
                <c:pt idx="49">
                  <c:v>7.37</c:v>
                </c:pt>
                <c:pt idx="50">
                  <c:v>7.26</c:v>
                </c:pt>
                <c:pt idx="51">
                  <c:v>6.53</c:v>
                </c:pt>
                <c:pt idx="52">
                  <c:v>7.04</c:v>
                </c:pt>
                <c:pt idx="53">
                  <c:v>7.62</c:v>
                </c:pt>
                <c:pt idx="54">
                  <c:v>7.08</c:v>
                </c:pt>
                <c:pt idx="55">
                  <c:v>6.49</c:v>
                </c:pt>
                <c:pt idx="56">
                  <c:v>5.67</c:v>
                </c:pt>
                <c:pt idx="57">
                  <c:v>5.63</c:v>
                </c:pt>
                <c:pt idx="58">
                  <c:v>5.24</c:v>
                </c:pt>
                <c:pt idx="59">
                  <c:v>5.59</c:v>
                </c:pt>
                <c:pt idx="60">
                  <c:v>5.56</c:v>
                </c:pt>
                <c:pt idx="61">
                  <c:v>5.63</c:v>
                </c:pt>
                <c:pt idx="62">
                  <c:v>5.31</c:v>
                </c:pt>
                <c:pt idx="63">
                  <c:v>4.9400000000000004</c:v>
                </c:pt>
                <c:pt idx="64">
                  <c:v>4.6399999999999997</c:v>
                </c:pt>
              </c:numCache>
            </c:numRef>
          </c:val>
          <c:smooth val="0"/>
          <c:extLst>
            <c:ext xmlns:c16="http://schemas.microsoft.com/office/drawing/2014/chart" uri="{C3380CC4-5D6E-409C-BE32-E72D297353CC}">
              <c16:uniqueId val="{00000000-C8F6-4238-A14B-19BB01BAD9E5}"/>
            </c:ext>
          </c:extLst>
        </c:ser>
        <c:ser>
          <c:idx val="1"/>
          <c:order val="1"/>
          <c:tx>
            <c:strRef>
              <c:f>DATAintropprice!$N$10</c:f>
              <c:strCache>
                <c:ptCount val="1"/>
                <c:pt idx="0">
                  <c:v>Prime Rate </c:v>
                </c:pt>
              </c:strCache>
            </c:strRef>
          </c:tx>
          <c:spPr>
            <a:ln>
              <a:solidFill>
                <a:srgbClr val="000000"/>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DATAintropprice!$N$18:$N$82</c:f>
              <c:numCache>
                <c:formatCode>0.00</c:formatCode>
                <c:ptCount val="65"/>
                <c:pt idx="0">
                  <c:v>1.625</c:v>
                </c:pt>
                <c:pt idx="1">
                  <c:v>1.875</c:v>
                </c:pt>
                <c:pt idx="2">
                  <c:v>2</c:v>
                </c:pt>
                <c:pt idx="3">
                  <c:v>2.0699999999999998</c:v>
                </c:pt>
                <c:pt idx="4">
                  <c:v>2.56</c:v>
                </c:pt>
                <c:pt idx="5">
                  <c:v>3</c:v>
                </c:pt>
                <c:pt idx="6">
                  <c:v>3.17</c:v>
                </c:pt>
                <c:pt idx="7">
                  <c:v>3.05</c:v>
                </c:pt>
                <c:pt idx="8">
                  <c:v>3.16</c:v>
                </c:pt>
                <c:pt idx="9">
                  <c:v>3.7699999999999996</c:v>
                </c:pt>
                <c:pt idx="10">
                  <c:v>4.2</c:v>
                </c:pt>
                <c:pt idx="11">
                  <c:v>3.83</c:v>
                </c:pt>
                <c:pt idx="12">
                  <c:v>4.4800000000000004</c:v>
                </c:pt>
                <c:pt idx="13">
                  <c:v>4.82</c:v>
                </c:pt>
                <c:pt idx="14">
                  <c:v>4.5</c:v>
                </c:pt>
                <c:pt idx="15">
                  <c:v>4.5</c:v>
                </c:pt>
                <c:pt idx="16">
                  <c:v>4.5</c:v>
                </c:pt>
                <c:pt idx="17">
                  <c:v>4.5</c:v>
                </c:pt>
                <c:pt idx="18">
                  <c:v>4.54</c:v>
                </c:pt>
                <c:pt idx="19">
                  <c:v>5.63</c:v>
                </c:pt>
                <c:pt idx="20">
                  <c:v>5.63</c:v>
                </c:pt>
                <c:pt idx="21">
                  <c:v>6.3099999999999987</c:v>
                </c:pt>
                <c:pt idx="22">
                  <c:v>7.9600000000000009</c:v>
                </c:pt>
                <c:pt idx="23">
                  <c:v>7.91</c:v>
                </c:pt>
                <c:pt idx="24">
                  <c:v>5.73</c:v>
                </c:pt>
                <c:pt idx="25">
                  <c:v>5.25</c:v>
                </c:pt>
                <c:pt idx="26">
                  <c:v>8.0299999999999994</c:v>
                </c:pt>
                <c:pt idx="27">
                  <c:v>10.81</c:v>
                </c:pt>
                <c:pt idx="28">
                  <c:v>7.86</c:v>
                </c:pt>
                <c:pt idx="29">
                  <c:v>6.84</c:v>
                </c:pt>
                <c:pt idx="30">
                  <c:v>6.83</c:v>
                </c:pt>
                <c:pt idx="31">
                  <c:v>9.06</c:v>
                </c:pt>
                <c:pt idx="32">
                  <c:v>12.67</c:v>
                </c:pt>
                <c:pt idx="33">
                  <c:v>15.259999999999998</c:v>
                </c:pt>
                <c:pt idx="34">
                  <c:v>18.87</c:v>
                </c:pt>
                <c:pt idx="35">
                  <c:v>14.85</c:v>
                </c:pt>
                <c:pt idx="36">
                  <c:v>10.79</c:v>
                </c:pt>
                <c:pt idx="37">
                  <c:v>12.04</c:v>
                </c:pt>
                <c:pt idx="38">
                  <c:v>9.93</c:v>
                </c:pt>
                <c:pt idx="39">
                  <c:v>8.33</c:v>
                </c:pt>
                <c:pt idx="40">
                  <c:v>8.2100000000000009</c:v>
                </c:pt>
                <c:pt idx="41">
                  <c:v>9.32</c:v>
                </c:pt>
                <c:pt idx="42">
                  <c:v>10.87</c:v>
                </c:pt>
                <c:pt idx="43">
                  <c:v>10.01</c:v>
                </c:pt>
                <c:pt idx="44">
                  <c:v>8.4600000000000009</c:v>
                </c:pt>
                <c:pt idx="45">
                  <c:v>6.25</c:v>
                </c:pt>
                <c:pt idx="46">
                  <c:v>6</c:v>
                </c:pt>
                <c:pt idx="47">
                  <c:v>7.15</c:v>
                </c:pt>
                <c:pt idx="48">
                  <c:v>8.83</c:v>
                </c:pt>
                <c:pt idx="49">
                  <c:v>8.27</c:v>
                </c:pt>
                <c:pt idx="50">
                  <c:v>8.44</c:v>
                </c:pt>
                <c:pt idx="51">
                  <c:v>8.35</c:v>
                </c:pt>
                <c:pt idx="52">
                  <c:v>8</c:v>
                </c:pt>
                <c:pt idx="53">
                  <c:v>9.23</c:v>
                </c:pt>
                <c:pt idx="54">
                  <c:v>6.9099999999999993</c:v>
                </c:pt>
                <c:pt idx="55">
                  <c:v>4.67</c:v>
                </c:pt>
                <c:pt idx="56">
                  <c:v>4.12</c:v>
                </c:pt>
                <c:pt idx="57">
                  <c:v>4.34</c:v>
                </c:pt>
                <c:pt idx="58">
                  <c:v>6.19</c:v>
                </c:pt>
                <c:pt idx="59">
                  <c:v>7.9600000000000009</c:v>
                </c:pt>
                <c:pt idx="60">
                  <c:v>8.0500000000000007</c:v>
                </c:pt>
                <c:pt idx="61">
                  <c:v>5.09</c:v>
                </c:pt>
                <c:pt idx="62">
                  <c:v>3.25</c:v>
                </c:pt>
                <c:pt idx="63">
                  <c:v>3.25</c:v>
                </c:pt>
                <c:pt idx="64">
                  <c:v>3.25</c:v>
                </c:pt>
              </c:numCache>
            </c:numRef>
          </c:val>
          <c:smooth val="0"/>
          <c:extLst>
            <c:ext xmlns:c16="http://schemas.microsoft.com/office/drawing/2014/chart" uri="{C3380CC4-5D6E-409C-BE32-E72D297353CC}">
              <c16:uniqueId val="{00000001-C8F6-4238-A14B-19BB01BAD9E5}"/>
            </c:ext>
          </c:extLst>
        </c:ser>
        <c:dLbls>
          <c:showLegendKey val="0"/>
          <c:showVal val="0"/>
          <c:showCatName val="0"/>
          <c:showSerName val="0"/>
          <c:showPercent val="0"/>
          <c:showBubbleSize val="0"/>
        </c:dLbls>
        <c:smooth val="0"/>
        <c:axId val="499429848"/>
        <c:axId val="499431024"/>
      </c:lineChart>
      <c:catAx>
        <c:axId val="499429848"/>
        <c:scaling>
          <c:orientation val="minMax"/>
        </c:scaling>
        <c:delete val="0"/>
        <c:axPos val="b"/>
        <c:majorGridlines/>
        <c:numFmt formatCode="General" sourceLinked="1"/>
        <c:majorTickMark val="out"/>
        <c:minorTickMark val="none"/>
        <c:tickLblPos val="nextTo"/>
        <c:txPr>
          <a:bodyPr/>
          <a:lstStyle/>
          <a:p>
            <a:pPr>
              <a:defRPr sz="1200" b="1"/>
            </a:pPr>
            <a:endParaRPr lang="en-US"/>
          </a:p>
        </c:txPr>
        <c:crossAx val="499431024"/>
        <c:crosses val="autoZero"/>
        <c:auto val="1"/>
        <c:lblAlgn val="ctr"/>
        <c:lblOffset val="100"/>
        <c:tickLblSkip val="4"/>
        <c:tickMarkSkip val="4"/>
        <c:noMultiLvlLbl val="0"/>
      </c:catAx>
      <c:valAx>
        <c:axId val="499431024"/>
        <c:scaling>
          <c:orientation val="minMax"/>
        </c:scaling>
        <c:delete val="0"/>
        <c:axPos val="l"/>
        <c:majorGridlines/>
        <c:numFmt formatCode="#,##0" sourceLinked="0"/>
        <c:majorTickMark val="out"/>
        <c:minorTickMark val="none"/>
        <c:tickLblPos val="nextTo"/>
        <c:txPr>
          <a:bodyPr/>
          <a:lstStyle/>
          <a:p>
            <a:pPr>
              <a:defRPr sz="1200" b="1"/>
            </a:pPr>
            <a:endParaRPr lang="en-US"/>
          </a:p>
        </c:txPr>
        <c:crossAx val="499429848"/>
        <c:crosses val="autoZero"/>
        <c:crossBetween val="between"/>
      </c:valAx>
      <c:spPr>
        <a:ln>
          <a:solidFill>
            <a:srgbClr val="000000"/>
          </a:solidFill>
        </a:ln>
      </c:spPr>
    </c:plotArea>
    <c:legend>
      <c:legendPos val="b"/>
      <c:overlay val="0"/>
      <c:txPr>
        <a:bodyPr/>
        <a:lstStyle/>
        <a:p>
          <a:pPr>
            <a:defRPr sz="1200" b="1"/>
          </a:pPr>
          <a:endParaRPr lang="en-US"/>
        </a:p>
      </c:txPr>
    </c:legend>
    <c:plotVisOnly val="1"/>
    <c:dispBlanksAs val="gap"/>
    <c:showDLblsOverMax val="0"/>
  </c:char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2922083427391214E-2"/>
          <c:y val="6.0863833529766646E-2"/>
          <c:w val="0.86588369018022304"/>
          <c:h val="0.88850171444281245"/>
        </c:manualLayout>
      </c:layout>
      <c:lineChart>
        <c:grouping val="standard"/>
        <c:varyColors val="0"/>
        <c:ser>
          <c:idx val="0"/>
          <c:order val="0"/>
          <c:tx>
            <c:strRef>
              <c:f>DATAintropprice!$AC$10</c:f>
              <c:strCache>
                <c:ptCount val="1"/>
                <c:pt idx="0">
                  <c:v>rreq</c:v>
                </c:pt>
              </c:strCache>
            </c:strRef>
          </c:tx>
          <c:spPr>
            <a:ln>
              <a:solidFill>
                <a:sysClr val="windowText" lastClr="000000"/>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DATAintropprice!$AC$18:$AC$82</c:f>
              <c:numCache>
                <c:formatCode>0.00%</c:formatCode>
                <c:ptCount val="65"/>
                <c:pt idx="1">
                  <c:v>-4.7810793028437139E-2</c:v>
                </c:pt>
                <c:pt idx="2">
                  <c:v>8.0647985746355705E-2</c:v>
                </c:pt>
                <c:pt idx="3">
                  <c:v>0.16600480300689036</c:v>
                </c:pt>
                <c:pt idx="4">
                  <c:v>0.21827574289645527</c:v>
                </c:pt>
                <c:pt idx="5">
                  <c:v>0.1821233368893925</c:v>
                </c:pt>
                <c:pt idx="6">
                  <c:v>0.12194436866474738</c:v>
                </c:pt>
                <c:pt idx="7">
                  <c:v>2.5046448783432172E-2</c:v>
                </c:pt>
                <c:pt idx="8">
                  <c:v>0.44609965113899858</c:v>
                </c:pt>
                <c:pt idx="9">
                  <c:v>0.19686008731279386</c:v>
                </c:pt>
                <c:pt idx="10">
                  <c:v>1.2386260980598576E-2</c:v>
                </c:pt>
                <c:pt idx="11">
                  <c:v>-6.5597837997623767E-2</c:v>
                </c:pt>
                <c:pt idx="12">
                  <c:v>0.36482937713551344</c:v>
                </c:pt>
                <c:pt idx="13">
                  <c:v>7.8391596309302092E-2</c:v>
                </c:pt>
                <c:pt idx="14">
                  <c:v>6.7893217731216843E-2</c:v>
                </c:pt>
                <c:pt idx="15">
                  <c:v>0.19485972859529144</c:v>
                </c:pt>
                <c:pt idx="16">
                  <c:v>-2.6631389851549274E-2</c:v>
                </c:pt>
                <c:pt idx="17">
                  <c:v>0.20577178418740752</c:v>
                </c:pt>
                <c:pt idx="18">
                  <c:v>0.15085651997640842</c:v>
                </c:pt>
                <c:pt idx="19">
                  <c:v>0.1020297141760062</c:v>
                </c:pt>
                <c:pt idx="20">
                  <c:v>-8.4529330848170839E-2</c:v>
                </c:pt>
                <c:pt idx="21">
                  <c:v>0.12461951993973902</c:v>
                </c:pt>
                <c:pt idx="22">
                  <c:v>6.4897423970173243E-2</c:v>
                </c:pt>
                <c:pt idx="23">
                  <c:v>-0.12523266498969632</c:v>
                </c:pt>
                <c:pt idx="24">
                  <c:v>2.318733250882981E-2</c:v>
                </c:pt>
                <c:pt idx="25">
                  <c:v>0.10438104400205801</c:v>
                </c:pt>
                <c:pt idx="26">
                  <c:v>0.13278480594043313</c:v>
                </c:pt>
                <c:pt idx="27">
                  <c:v>-0.23453796583940692</c:v>
                </c:pt>
                <c:pt idx="28">
                  <c:v>-0.30204988439751318</c:v>
                </c:pt>
                <c:pt idx="29">
                  <c:v>0.31600209975725491</c:v>
                </c:pt>
                <c:pt idx="30">
                  <c:v>5.1115498881688648E-2</c:v>
                </c:pt>
                <c:pt idx="31">
                  <c:v>-0.13483583897313578</c:v>
                </c:pt>
                <c:pt idx="32">
                  <c:v>8.1977550241502384E-2</c:v>
                </c:pt>
                <c:pt idx="33">
                  <c:v>8.242188793018905E-2</c:v>
                </c:pt>
                <c:pt idx="34">
                  <c:v>0.1496183607287285</c:v>
                </c:pt>
                <c:pt idx="35">
                  <c:v>-0.11456499163788003</c:v>
                </c:pt>
                <c:pt idx="36">
                  <c:v>0.30488904508269515</c:v>
                </c:pt>
                <c:pt idx="37">
                  <c:v>0.21156307958063392</c:v>
                </c:pt>
                <c:pt idx="38">
                  <c:v>7.5140115575342781E-2</c:v>
                </c:pt>
                <c:pt idx="39">
                  <c:v>0.2497054963256819</c:v>
                </c:pt>
                <c:pt idx="40">
                  <c:v>0.30516165963699421</c:v>
                </c:pt>
                <c:pt idx="41">
                  <c:v>-3.9384426892920148E-2</c:v>
                </c:pt>
                <c:pt idx="42">
                  <c:v>0.16165180153987402</c:v>
                </c:pt>
                <c:pt idx="43">
                  <c:v>0.21373267898554776</c:v>
                </c:pt>
                <c:pt idx="44">
                  <c:v>-1.8956924707419893E-2</c:v>
                </c:pt>
                <c:pt idx="45">
                  <c:v>0.32950730608268658</c:v>
                </c:pt>
                <c:pt idx="46">
                  <c:v>7.665542396299492E-2</c:v>
                </c:pt>
                <c:pt idx="47">
                  <c:v>0.11321444639271883</c:v>
                </c:pt>
                <c:pt idx="48">
                  <c:v>9.172877552532344E-3</c:v>
                </c:pt>
                <c:pt idx="49">
                  <c:v>0.3747962509179108</c:v>
                </c:pt>
                <c:pt idx="50">
                  <c:v>0.2941433695217549</c:v>
                </c:pt>
                <c:pt idx="51">
                  <c:v>0.3124527789127719</c:v>
                </c:pt>
                <c:pt idx="52">
                  <c:v>0.33431932314785479</c:v>
                </c:pt>
                <c:pt idx="53">
                  <c:v>0.15539926224734057</c:v>
                </c:pt>
                <c:pt idx="54">
                  <c:v>-5.1159178471269148E-2</c:v>
                </c:pt>
                <c:pt idx="55">
                  <c:v>-0.12750557604156118</c:v>
                </c:pt>
                <c:pt idx="56">
                  <c:v>-0.19743018859186492</c:v>
                </c:pt>
                <c:pt idx="57">
                  <c:v>0.21398696687881721</c:v>
                </c:pt>
                <c:pt idx="58">
                  <c:v>9.8767290641154054E-2</c:v>
                </c:pt>
                <c:pt idx="59">
                  <c:v>3.596026871015047E-2</c:v>
                </c:pt>
                <c:pt idx="60">
                  <c:v>0.12109144292177565</c:v>
                </c:pt>
                <c:pt idx="61">
                  <c:v>4.2257114258517782E-2</c:v>
                </c:pt>
                <c:pt idx="62">
                  <c:v>-0.39152141950756286</c:v>
                </c:pt>
                <c:pt idx="63">
                  <c:v>0.331041179638837</c:v>
                </c:pt>
                <c:pt idx="64">
                  <c:v>0.14162073362092864</c:v>
                </c:pt>
              </c:numCache>
            </c:numRef>
          </c:val>
          <c:smooth val="0"/>
          <c:extLst>
            <c:ext xmlns:c16="http://schemas.microsoft.com/office/drawing/2014/chart" uri="{C3380CC4-5D6E-409C-BE32-E72D297353CC}">
              <c16:uniqueId val="{00000000-AED0-4948-B9F2-C923F976AD7A}"/>
            </c:ext>
          </c:extLst>
        </c:ser>
        <c:ser>
          <c:idx val="1"/>
          <c:order val="1"/>
          <c:tx>
            <c:strRef>
              <c:f>DATAintropprice!$AD$10</c:f>
              <c:strCache>
                <c:ptCount val="1"/>
                <c:pt idx="0">
                  <c:v>iroprcorp</c:v>
                </c:pt>
              </c:strCache>
            </c:strRef>
          </c:tx>
          <c:spPr>
            <a:ln>
              <a:solidFill>
                <a:sysClr val="windowText" lastClr="000000"/>
              </a:solidFill>
              <a:prstDash val="dash"/>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DATAintropprice!$AD$18:$AD$82</c:f>
              <c:numCache>
                <c:formatCode>0.00%</c:formatCode>
                <c:ptCount val="65"/>
                <c:pt idx="1">
                  <c:v>0.31468453732815793</c:v>
                </c:pt>
                <c:pt idx="2">
                  <c:v>-0.11933291420477785</c:v>
                </c:pt>
                <c:pt idx="3">
                  <c:v>0.43918643202486496</c:v>
                </c:pt>
                <c:pt idx="4">
                  <c:v>7.4239480264395474E-2</c:v>
                </c:pt>
                <c:pt idx="5">
                  <c:v>-8.6527611964125437E-2</c:v>
                </c:pt>
                <c:pt idx="6">
                  <c:v>1.6692636395081967E-2</c:v>
                </c:pt>
                <c:pt idx="7">
                  <c:v>-1.3296796656494017E-2</c:v>
                </c:pt>
                <c:pt idx="8">
                  <c:v>0.46831152881907867</c:v>
                </c:pt>
                <c:pt idx="9">
                  <c:v>-0.11792891015619376</c:v>
                </c:pt>
                <c:pt idx="10">
                  <c:v>-4.4956258585891827E-2</c:v>
                </c:pt>
                <c:pt idx="11">
                  <c:v>-9.8439768243135731E-2</c:v>
                </c:pt>
                <c:pt idx="12">
                  <c:v>0.32134547190682972</c:v>
                </c:pt>
                <c:pt idx="13">
                  <c:v>-5.165949114381718E-3</c:v>
                </c:pt>
                <c:pt idx="14">
                  <c:v>6.9796687903433852E-2</c:v>
                </c:pt>
                <c:pt idx="15">
                  <c:v>0.24580980440920561</c:v>
                </c:pt>
                <c:pt idx="16">
                  <c:v>0.16852802621985055</c:v>
                </c:pt>
                <c:pt idx="17">
                  <c:v>0.18526608515762</c:v>
                </c:pt>
                <c:pt idx="18">
                  <c:v>0.25778757374461897</c:v>
                </c:pt>
                <c:pt idx="19">
                  <c:v>0.13306828610762145</c:v>
                </c:pt>
                <c:pt idx="20">
                  <c:v>-2.2424706322610095E-3</c:v>
                </c:pt>
                <c:pt idx="21">
                  <c:v>0.10367347595546927</c:v>
                </c:pt>
                <c:pt idx="22">
                  <c:v>-9.0829713397683354E-3</c:v>
                </c:pt>
                <c:pt idx="23">
                  <c:v>-0.11060145594467521</c:v>
                </c:pt>
                <c:pt idx="24">
                  <c:v>0.13102393909408358</c:v>
                </c:pt>
                <c:pt idx="25">
                  <c:v>0.16809635773610299</c:v>
                </c:pt>
                <c:pt idx="26">
                  <c:v>0.10700337043676085</c:v>
                </c:pt>
                <c:pt idx="27">
                  <c:v>-7.6671436144077884E-2</c:v>
                </c:pt>
                <c:pt idx="28">
                  <c:v>5.1206658271717657E-2</c:v>
                </c:pt>
                <c:pt idx="29">
                  <c:v>0.1788507473506982</c:v>
                </c:pt>
                <c:pt idx="30">
                  <c:v>0.134696972032776</c:v>
                </c:pt>
                <c:pt idx="31">
                  <c:v>0.13130832605576967</c:v>
                </c:pt>
                <c:pt idx="32">
                  <c:v>1.1555534987356892E-3</c:v>
                </c:pt>
                <c:pt idx="33">
                  <c:v>-5.7693773752115082E-2</c:v>
                </c:pt>
                <c:pt idx="34">
                  <c:v>0.11016305866131283</c:v>
                </c:pt>
                <c:pt idx="35">
                  <c:v>-3.3414013114430263E-2</c:v>
                </c:pt>
                <c:pt idx="36">
                  <c:v>0.20666415066877158</c:v>
                </c:pt>
                <c:pt idx="37">
                  <c:v>0.25708339108277573</c:v>
                </c:pt>
                <c:pt idx="38">
                  <c:v>8.2613775561874422E-2</c:v>
                </c:pt>
                <c:pt idx="39">
                  <c:v>-3.1225928221011914E-3</c:v>
                </c:pt>
                <c:pt idx="40">
                  <c:v>0.13243243643085692</c:v>
                </c:pt>
                <c:pt idx="41">
                  <c:v>0.13325542097379225</c:v>
                </c:pt>
                <c:pt idx="42">
                  <c:v>6.974879910377059E-2</c:v>
                </c:pt>
                <c:pt idx="43">
                  <c:v>2.4543904586603178E-2</c:v>
                </c:pt>
                <c:pt idx="44">
                  <c:v>3.7014024297708101E-2</c:v>
                </c:pt>
                <c:pt idx="45">
                  <c:v>7.4990776582276028E-2</c:v>
                </c:pt>
                <c:pt idx="46">
                  <c:v>9.0080624814904017E-2</c:v>
                </c:pt>
                <c:pt idx="47">
                  <c:v>0.1834304860350543</c:v>
                </c:pt>
                <c:pt idx="48">
                  <c:v>0.14505241942746389</c:v>
                </c:pt>
                <c:pt idx="49">
                  <c:v>0.23496825570050367</c:v>
                </c:pt>
                <c:pt idx="50">
                  <c:v>0.17648785889732291</c:v>
                </c:pt>
                <c:pt idx="51">
                  <c:v>6.0699689047568624E-2</c:v>
                </c:pt>
                <c:pt idx="52">
                  <c:v>0.12254337168588664</c:v>
                </c:pt>
                <c:pt idx="53">
                  <c:v>4.926210833552673E-2</c:v>
                </c:pt>
                <c:pt idx="54">
                  <c:v>8.1704566531175665E-3</c:v>
                </c:pt>
                <c:pt idx="55">
                  <c:v>7.7220454033274086E-2</c:v>
                </c:pt>
                <c:pt idx="56">
                  <c:v>9.976838279811491E-2</c:v>
                </c:pt>
                <c:pt idx="57">
                  <c:v>0.23399438615982346</c:v>
                </c:pt>
                <c:pt idx="58">
                  <c:v>0.16602402095016847</c:v>
                </c:pt>
                <c:pt idx="59">
                  <c:v>9.608433635981628E-2</c:v>
                </c:pt>
                <c:pt idx="60">
                  <c:v>-7.4286320232904074E-2</c:v>
                </c:pt>
                <c:pt idx="61">
                  <c:v>-0.19323625012382256</c:v>
                </c:pt>
                <c:pt idx="62">
                  <c:v>0.13034514527972388</c:v>
                </c:pt>
                <c:pt idx="63">
                  <c:v>0.34151928004860438</c:v>
                </c:pt>
                <c:pt idx="64">
                  <c:v>8.0805881312647154E-2</c:v>
                </c:pt>
              </c:numCache>
            </c:numRef>
          </c:val>
          <c:smooth val="0"/>
          <c:extLst>
            <c:ext xmlns:c16="http://schemas.microsoft.com/office/drawing/2014/chart" uri="{C3380CC4-5D6E-409C-BE32-E72D297353CC}">
              <c16:uniqueId val="{00000001-AED0-4948-B9F2-C923F976AD7A}"/>
            </c:ext>
          </c:extLst>
        </c:ser>
        <c:dLbls>
          <c:showLegendKey val="0"/>
          <c:showVal val="0"/>
          <c:showCatName val="0"/>
          <c:showSerName val="0"/>
          <c:showPercent val="0"/>
          <c:showBubbleSize val="0"/>
        </c:dLbls>
        <c:smooth val="0"/>
        <c:axId val="611374936"/>
        <c:axId val="611375328"/>
      </c:lineChart>
      <c:catAx>
        <c:axId val="611374936"/>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611375328"/>
        <c:crossesAt val="-0.60000000000000064"/>
        <c:auto val="1"/>
        <c:lblAlgn val="ctr"/>
        <c:lblOffset val="100"/>
        <c:tickLblSkip val="4"/>
        <c:tickMarkSkip val="4"/>
        <c:noMultiLvlLbl val="0"/>
      </c:catAx>
      <c:valAx>
        <c:axId val="611375328"/>
        <c:scaling>
          <c:orientation val="minMax"/>
          <c:max val="0.5"/>
          <c:min val="-0.5"/>
        </c:scaling>
        <c:delete val="0"/>
        <c:axPos val="l"/>
        <c:majorGridlines/>
        <c:numFmt formatCode="0%" sourceLinked="0"/>
        <c:majorTickMark val="out"/>
        <c:minorTickMark val="none"/>
        <c:tickLblPos val="nextTo"/>
        <c:txPr>
          <a:bodyPr/>
          <a:lstStyle/>
          <a:p>
            <a:pPr>
              <a:defRPr sz="1200"/>
            </a:pPr>
            <a:endParaRPr lang="en-US"/>
          </a:p>
        </c:txPr>
        <c:crossAx val="611374936"/>
        <c:crosses val="autoZero"/>
        <c:crossBetween val="midCat"/>
      </c:valAx>
      <c:spPr>
        <a:ln>
          <a:solidFill>
            <a:schemeClr val="tx1"/>
          </a:solidFill>
        </a:ln>
      </c:spPr>
    </c:plotArea>
    <c:plotVisOnly val="1"/>
    <c:dispBlanksAs val="gap"/>
    <c:showDLblsOverMax val="0"/>
  </c:chart>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2922083427391214E-2"/>
          <c:y val="5.8843285671738292E-2"/>
          <c:w val="0.86588369018022304"/>
          <c:h val="0.89052226230084075"/>
        </c:manualLayout>
      </c:layout>
      <c:lineChart>
        <c:grouping val="standard"/>
        <c:varyColors val="0"/>
        <c:ser>
          <c:idx val="0"/>
          <c:order val="0"/>
          <c:tx>
            <c:strRef>
              <c:f>DATAintropprice!$AC$10</c:f>
              <c:strCache>
                <c:ptCount val="1"/>
                <c:pt idx="0">
                  <c:v>rreq</c:v>
                </c:pt>
              </c:strCache>
            </c:strRef>
          </c:tx>
          <c:spPr>
            <a:ln>
              <a:solidFill>
                <a:sysClr val="windowText" lastClr="000000"/>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DATAintropprice!$AC$18:$AC$82</c:f>
              <c:numCache>
                <c:formatCode>0.00%</c:formatCode>
                <c:ptCount val="65"/>
                <c:pt idx="1">
                  <c:v>-4.7810793028437139E-2</c:v>
                </c:pt>
                <c:pt idx="2">
                  <c:v>8.0647985746355705E-2</c:v>
                </c:pt>
                <c:pt idx="3">
                  <c:v>0.16600480300689036</c:v>
                </c:pt>
                <c:pt idx="4">
                  <c:v>0.21827574289645527</c:v>
                </c:pt>
                <c:pt idx="5">
                  <c:v>0.1821233368893925</c:v>
                </c:pt>
                <c:pt idx="6">
                  <c:v>0.12194436866474738</c:v>
                </c:pt>
                <c:pt idx="7">
                  <c:v>2.5046448783432172E-2</c:v>
                </c:pt>
                <c:pt idx="8">
                  <c:v>0.44609965113899858</c:v>
                </c:pt>
                <c:pt idx="9">
                  <c:v>0.19686008731279386</c:v>
                </c:pt>
                <c:pt idx="10">
                  <c:v>1.2386260980598576E-2</c:v>
                </c:pt>
                <c:pt idx="11">
                  <c:v>-6.5597837997623767E-2</c:v>
                </c:pt>
                <c:pt idx="12">
                  <c:v>0.36482937713551344</c:v>
                </c:pt>
                <c:pt idx="13">
                  <c:v>7.8391596309302092E-2</c:v>
                </c:pt>
                <c:pt idx="14">
                  <c:v>6.7893217731216843E-2</c:v>
                </c:pt>
                <c:pt idx="15">
                  <c:v>0.19485972859529144</c:v>
                </c:pt>
                <c:pt idx="16">
                  <c:v>-2.6631389851549274E-2</c:v>
                </c:pt>
                <c:pt idx="17">
                  <c:v>0.20577178418740752</c:v>
                </c:pt>
                <c:pt idx="18">
                  <c:v>0.15085651997640842</c:v>
                </c:pt>
                <c:pt idx="19">
                  <c:v>0.1020297141760062</c:v>
                </c:pt>
                <c:pt idx="20">
                  <c:v>-8.4529330848170839E-2</c:v>
                </c:pt>
                <c:pt idx="21">
                  <c:v>0.12461951993973902</c:v>
                </c:pt>
                <c:pt idx="22">
                  <c:v>6.4897423970173243E-2</c:v>
                </c:pt>
                <c:pt idx="23">
                  <c:v>-0.12523266498969632</c:v>
                </c:pt>
                <c:pt idx="24">
                  <c:v>2.318733250882981E-2</c:v>
                </c:pt>
                <c:pt idx="25">
                  <c:v>0.10438104400205801</c:v>
                </c:pt>
                <c:pt idx="26">
                  <c:v>0.13278480594043313</c:v>
                </c:pt>
                <c:pt idx="27">
                  <c:v>-0.23453796583940692</c:v>
                </c:pt>
                <c:pt idx="28">
                  <c:v>-0.30204988439751318</c:v>
                </c:pt>
                <c:pt idx="29">
                  <c:v>0.31600209975725491</c:v>
                </c:pt>
                <c:pt idx="30">
                  <c:v>5.1115498881688648E-2</c:v>
                </c:pt>
                <c:pt idx="31">
                  <c:v>-0.13483583897313578</c:v>
                </c:pt>
                <c:pt idx="32">
                  <c:v>8.1977550241502384E-2</c:v>
                </c:pt>
                <c:pt idx="33">
                  <c:v>8.242188793018905E-2</c:v>
                </c:pt>
                <c:pt idx="34">
                  <c:v>0.1496183607287285</c:v>
                </c:pt>
                <c:pt idx="35">
                  <c:v>-0.11456499163788003</c:v>
                </c:pt>
                <c:pt idx="36">
                  <c:v>0.30488904508269515</c:v>
                </c:pt>
                <c:pt idx="37">
                  <c:v>0.21156307958063392</c:v>
                </c:pt>
                <c:pt idx="38">
                  <c:v>7.5140115575342781E-2</c:v>
                </c:pt>
                <c:pt idx="39">
                  <c:v>0.2497054963256819</c:v>
                </c:pt>
                <c:pt idx="40">
                  <c:v>0.30516165963699421</c:v>
                </c:pt>
                <c:pt idx="41">
                  <c:v>-3.9384426892920148E-2</c:v>
                </c:pt>
                <c:pt idx="42">
                  <c:v>0.16165180153987402</c:v>
                </c:pt>
                <c:pt idx="43">
                  <c:v>0.21373267898554776</c:v>
                </c:pt>
                <c:pt idx="44">
                  <c:v>-1.8956924707419893E-2</c:v>
                </c:pt>
                <c:pt idx="45">
                  <c:v>0.32950730608268658</c:v>
                </c:pt>
                <c:pt idx="46">
                  <c:v>7.665542396299492E-2</c:v>
                </c:pt>
                <c:pt idx="47">
                  <c:v>0.11321444639271883</c:v>
                </c:pt>
                <c:pt idx="48">
                  <c:v>9.172877552532344E-3</c:v>
                </c:pt>
                <c:pt idx="49">
                  <c:v>0.3747962509179108</c:v>
                </c:pt>
                <c:pt idx="50">
                  <c:v>0.2941433695217549</c:v>
                </c:pt>
                <c:pt idx="51">
                  <c:v>0.3124527789127719</c:v>
                </c:pt>
                <c:pt idx="52">
                  <c:v>0.33431932314785479</c:v>
                </c:pt>
                <c:pt idx="53">
                  <c:v>0.15539926224734057</c:v>
                </c:pt>
                <c:pt idx="54">
                  <c:v>-5.1159178471269148E-2</c:v>
                </c:pt>
                <c:pt idx="55">
                  <c:v>-0.12750557604156118</c:v>
                </c:pt>
                <c:pt idx="56">
                  <c:v>-0.19743018859186492</c:v>
                </c:pt>
                <c:pt idx="57">
                  <c:v>0.21398696687881721</c:v>
                </c:pt>
                <c:pt idx="58">
                  <c:v>9.8767290641154054E-2</c:v>
                </c:pt>
                <c:pt idx="59">
                  <c:v>3.596026871015047E-2</c:v>
                </c:pt>
                <c:pt idx="60">
                  <c:v>0.12109144292177565</c:v>
                </c:pt>
                <c:pt idx="61">
                  <c:v>4.2257114258517782E-2</c:v>
                </c:pt>
                <c:pt idx="62">
                  <c:v>-0.39152141950756286</c:v>
                </c:pt>
                <c:pt idx="63">
                  <c:v>0.331041179638837</c:v>
                </c:pt>
                <c:pt idx="64">
                  <c:v>0.14162073362092864</c:v>
                </c:pt>
              </c:numCache>
            </c:numRef>
          </c:val>
          <c:smooth val="0"/>
          <c:extLst>
            <c:ext xmlns:c16="http://schemas.microsoft.com/office/drawing/2014/chart" uri="{C3380CC4-5D6E-409C-BE32-E72D297353CC}">
              <c16:uniqueId val="{00000000-7F48-4AEA-975D-A80D5DABF500}"/>
            </c:ext>
          </c:extLst>
        </c:ser>
        <c:ser>
          <c:idx val="1"/>
          <c:order val="1"/>
          <c:tx>
            <c:strRef>
              <c:f>DATAintropprice!$AD$10</c:f>
              <c:strCache>
                <c:ptCount val="1"/>
                <c:pt idx="0">
                  <c:v>iroprcorp</c:v>
                </c:pt>
              </c:strCache>
            </c:strRef>
          </c:tx>
          <c:spPr>
            <a:ln>
              <a:solidFill>
                <a:sysClr val="windowText" lastClr="000000"/>
              </a:solidFill>
              <a:prstDash val="dash"/>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DATAintropprice!$AD$18:$AD$82</c:f>
              <c:numCache>
                <c:formatCode>0.00%</c:formatCode>
                <c:ptCount val="65"/>
                <c:pt idx="1">
                  <c:v>0.31468453732815793</c:v>
                </c:pt>
                <c:pt idx="2">
                  <c:v>-0.11933291420477785</c:v>
                </c:pt>
                <c:pt idx="3">
                  <c:v>0.43918643202486496</c:v>
                </c:pt>
                <c:pt idx="4">
                  <c:v>7.4239480264395474E-2</c:v>
                </c:pt>
                <c:pt idx="5">
                  <c:v>-8.6527611964125437E-2</c:v>
                </c:pt>
                <c:pt idx="6">
                  <c:v>1.6692636395081967E-2</c:v>
                </c:pt>
                <c:pt idx="7">
                  <c:v>-1.3296796656494017E-2</c:v>
                </c:pt>
                <c:pt idx="8">
                  <c:v>0.46831152881907867</c:v>
                </c:pt>
                <c:pt idx="9">
                  <c:v>-0.11792891015619376</c:v>
                </c:pt>
                <c:pt idx="10">
                  <c:v>-4.4956258585891827E-2</c:v>
                </c:pt>
                <c:pt idx="11">
                  <c:v>-9.8439768243135731E-2</c:v>
                </c:pt>
                <c:pt idx="12">
                  <c:v>0.32134547190682972</c:v>
                </c:pt>
                <c:pt idx="13">
                  <c:v>-5.165949114381718E-3</c:v>
                </c:pt>
                <c:pt idx="14">
                  <c:v>6.9796687903433852E-2</c:v>
                </c:pt>
                <c:pt idx="15">
                  <c:v>0.24580980440920561</c:v>
                </c:pt>
                <c:pt idx="16">
                  <c:v>0.16852802621985055</c:v>
                </c:pt>
                <c:pt idx="17">
                  <c:v>0.18526608515762</c:v>
                </c:pt>
                <c:pt idx="18">
                  <c:v>0.25778757374461897</c:v>
                </c:pt>
                <c:pt idx="19">
                  <c:v>0.13306828610762145</c:v>
                </c:pt>
                <c:pt idx="20">
                  <c:v>-2.2424706322610095E-3</c:v>
                </c:pt>
                <c:pt idx="21">
                  <c:v>0.10367347595546927</c:v>
                </c:pt>
                <c:pt idx="22">
                  <c:v>-9.0829713397683354E-3</c:v>
                </c:pt>
                <c:pt idx="23">
                  <c:v>-0.11060145594467521</c:v>
                </c:pt>
                <c:pt idx="24">
                  <c:v>0.13102393909408358</c:v>
                </c:pt>
                <c:pt idx="25">
                  <c:v>0.16809635773610299</c:v>
                </c:pt>
                <c:pt idx="26">
                  <c:v>0.10700337043676085</c:v>
                </c:pt>
                <c:pt idx="27">
                  <c:v>-7.6671436144077884E-2</c:v>
                </c:pt>
                <c:pt idx="28">
                  <c:v>5.1206658271717657E-2</c:v>
                </c:pt>
                <c:pt idx="29">
                  <c:v>0.1788507473506982</c:v>
                </c:pt>
                <c:pt idx="30">
                  <c:v>0.134696972032776</c:v>
                </c:pt>
                <c:pt idx="31">
                  <c:v>0.13130832605576967</c:v>
                </c:pt>
                <c:pt idx="32">
                  <c:v>1.1555534987356892E-3</c:v>
                </c:pt>
                <c:pt idx="33">
                  <c:v>-5.7693773752115082E-2</c:v>
                </c:pt>
                <c:pt idx="34">
                  <c:v>0.11016305866131283</c:v>
                </c:pt>
                <c:pt idx="35">
                  <c:v>-3.3414013114430263E-2</c:v>
                </c:pt>
                <c:pt idx="36">
                  <c:v>0.20666415066877158</c:v>
                </c:pt>
                <c:pt idx="37">
                  <c:v>0.25708339108277573</c:v>
                </c:pt>
                <c:pt idx="38">
                  <c:v>8.2613775561874422E-2</c:v>
                </c:pt>
                <c:pt idx="39">
                  <c:v>-3.1225928221011914E-3</c:v>
                </c:pt>
                <c:pt idx="40">
                  <c:v>0.13243243643085692</c:v>
                </c:pt>
                <c:pt idx="41">
                  <c:v>0.13325542097379225</c:v>
                </c:pt>
                <c:pt idx="42">
                  <c:v>6.974879910377059E-2</c:v>
                </c:pt>
                <c:pt idx="43">
                  <c:v>2.4543904586603178E-2</c:v>
                </c:pt>
                <c:pt idx="44">
                  <c:v>3.7014024297708101E-2</c:v>
                </c:pt>
                <c:pt idx="45">
                  <c:v>7.4990776582276028E-2</c:v>
                </c:pt>
                <c:pt idx="46">
                  <c:v>9.0080624814904017E-2</c:v>
                </c:pt>
                <c:pt idx="47">
                  <c:v>0.1834304860350543</c:v>
                </c:pt>
                <c:pt idx="48">
                  <c:v>0.14505241942746389</c:v>
                </c:pt>
                <c:pt idx="49">
                  <c:v>0.23496825570050367</c:v>
                </c:pt>
                <c:pt idx="50">
                  <c:v>0.17648785889732291</c:v>
                </c:pt>
                <c:pt idx="51">
                  <c:v>6.0699689047568624E-2</c:v>
                </c:pt>
                <c:pt idx="52">
                  <c:v>0.12254337168588664</c:v>
                </c:pt>
                <c:pt idx="53">
                  <c:v>4.926210833552673E-2</c:v>
                </c:pt>
                <c:pt idx="54">
                  <c:v>8.1704566531175665E-3</c:v>
                </c:pt>
                <c:pt idx="55">
                  <c:v>7.7220454033274086E-2</c:v>
                </c:pt>
                <c:pt idx="56">
                  <c:v>9.976838279811491E-2</c:v>
                </c:pt>
                <c:pt idx="57">
                  <c:v>0.23399438615982346</c:v>
                </c:pt>
                <c:pt idx="58">
                  <c:v>0.16602402095016847</c:v>
                </c:pt>
                <c:pt idx="59">
                  <c:v>9.608433635981628E-2</c:v>
                </c:pt>
                <c:pt idx="60">
                  <c:v>-7.4286320232904074E-2</c:v>
                </c:pt>
                <c:pt idx="61">
                  <c:v>-0.19323625012382256</c:v>
                </c:pt>
                <c:pt idx="62">
                  <c:v>0.13034514527972388</c:v>
                </c:pt>
                <c:pt idx="63">
                  <c:v>0.34151928004860438</c:v>
                </c:pt>
                <c:pt idx="64">
                  <c:v>8.0805881312647154E-2</c:v>
                </c:pt>
              </c:numCache>
            </c:numRef>
          </c:val>
          <c:smooth val="0"/>
          <c:extLst>
            <c:ext xmlns:c16="http://schemas.microsoft.com/office/drawing/2014/chart" uri="{C3380CC4-5D6E-409C-BE32-E72D297353CC}">
              <c16:uniqueId val="{00000001-7F48-4AEA-975D-A80D5DABF500}"/>
            </c:ext>
          </c:extLst>
        </c:ser>
        <c:dLbls>
          <c:showLegendKey val="0"/>
          <c:showVal val="0"/>
          <c:showCatName val="0"/>
          <c:showSerName val="0"/>
          <c:showPercent val="0"/>
          <c:showBubbleSize val="0"/>
        </c:dLbls>
        <c:smooth val="0"/>
        <c:axId val="611374152"/>
        <c:axId val="611374544"/>
      </c:lineChart>
      <c:catAx>
        <c:axId val="611374152"/>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611374544"/>
        <c:crossesAt val="-0.60000000000000064"/>
        <c:auto val="1"/>
        <c:lblAlgn val="ctr"/>
        <c:lblOffset val="100"/>
        <c:tickLblSkip val="4"/>
        <c:tickMarkSkip val="4"/>
        <c:noMultiLvlLbl val="0"/>
      </c:catAx>
      <c:valAx>
        <c:axId val="611374544"/>
        <c:scaling>
          <c:orientation val="minMax"/>
          <c:max val="0.5"/>
          <c:min val="-0.5"/>
        </c:scaling>
        <c:delete val="0"/>
        <c:axPos val="l"/>
        <c:majorGridlines/>
        <c:numFmt formatCode="0%" sourceLinked="0"/>
        <c:majorTickMark val="out"/>
        <c:minorTickMark val="none"/>
        <c:tickLblPos val="nextTo"/>
        <c:txPr>
          <a:bodyPr/>
          <a:lstStyle/>
          <a:p>
            <a:pPr>
              <a:defRPr sz="1200"/>
            </a:pPr>
            <a:endParaRPr lang="en-US"/>
          </a:p>
        </c:txPr>
        <c:crossAx val="611374152"/>
        <c:crosses val="autoZero"/>
        <c:crossBetween val="midCat"/>
      </c:valAx>
      <c:spPr>
        <a:ln>
          <a:solidFill>
            <a:schemeClr val="tx1"/>
          </a:solidFill>
        </a:ln>
      </c:spPr>
    </c:plotArea>
    <c:plotVisOnly val="1"/>
    <c:dispBlanksAs val="gap"/>
    <c:showDLblsOverMax val="0"/>
  </c:chart>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5.2922083427391214E-2"/>
          <c:y val="0.12350078628100791"/>
          <c:w val="0.86588369018022304"/>
          <c:h val="0.82586465844720125"/>
        </c:manualLayout>
      </c:layout>
      <c:lineChart>
        <c:grouping val="standard"/>
        <c:varyColors val="0"/>
        <c:ser>
          <c:idx val="0"/>
          <c:order val="0"/>
          <c:tx>
            <c:strRef>
              <c:f>DATAintropprice!$AC$10</c:f>
              <c:strCache>
                <c:ptCount val="1"/>
                <c:pt idx="0">
                  <c:v>rreq</c:v>
                </c:pt>
              </c:strCache>
            </c:strRef>
          </c:tx>
          <c:spPr>
            <a:ln>
              <a:solidFill>
                <a:sysClr val="windowText" lastClr="000000"/>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DATAintropprice!$AC$18:$AC$82</c:f>
              <c:numCache>
                <c:formatCode>0.00%</c:formatCode>
                <c:ptCount val="65"/>
                <c:pt idx="1">
                  <c:v>-4.7810793028437139E-2</c:v>
                </c:pt>
                <c:pt idx="2">
                  <c:v>8.0647985746355705E-2</c:v>
                </c:pt>
                <c:pt idx="3">
                  <c:v>0.16600480300689036</c:v>
                </c:pt>
                <c:pt idx="4">
                  <c:v>0.21827574289645527</c:v>
                </c:pt>
                <c:pt idx="5">
                  <c:v>0.1821233368893925</c:v>
                </c:pt>
                <c:pt idx="6">
                  <c:v>0.12194436866474738</c:v>
                </c:pt>
                <c:pt idx="7">
                  <c:v>2.5046448783432172E-2</c:v>
                </c:pt>
                <c:pt idx="8">
                  <c:v>0.44609965113899858</c:v>
                </c:pt>
                <c:pt idx="9">
                  <c:v>0.19686008731279386</c:v>
                </c:pt>
                <c:pt idx="10">
                  <c:v>1.2386260980598576E-2</c:v>
                </c:pt>
                <c:pt idx="11">
                  <c:v>-6.5597837997623767E-2</c:v>
                </c:pt>
                <c:pt idx="12">
                  <c:v>0.36482937713551344</c:v>
                </c:pt>
                <c:pt idx="13">
                  <c:v>7.8391596309302092E-2</c:v>
                </c:pt>
                <c:pt idx="14">
                  <c:v>6.7893217731216843E-2</c:v>
                </c:pt>
                <c:pt idx="15">
                  <c:v>0.19485972859529144</c:v>
                </c:pt>
                <c:pt idx="16">
                  <c:v>-2.6631389851549274E-2</c:v>
                </c:pt>
                <c:pt idx="17">
                  <c:v>0.20577178418740752</c:v>
                </c:pt>
                <c:pt idx="18">
                  <c:v>0.15085651997640842</c:v>
                </c:pt>
                <c:pt idx="19">
                  <c:v>0.1020297141760062</c:v>
                </c:pt>
                <c:pt idx="20">
                  <c:v>-8.4529330848170839E-2</c:v>
                </c:pt>
                <c:pt idx="21">
                  <c:v>0.12461951993973902</c:v>
                </c:pt>
                <c:pt idx="22">
                  <c:v>6.4897423970173243E-2</c:v>
                </c:pt>
                <c:pt idx="23">
                  <c:v>-0.12523266498969632</c:v>
                </c:pt>
                <c:pt idx="24">
                  <c:v>2.318733250882981E-2</c:v>
                </c:pt>
                <c:pt idx="25">
                  <c:v>0.10438104400205801</c:v>
                </c:pt>
                <c:pt idx="26">
                  <c:v>0.13278480594043313</c:v>
                </c:pt>
                <c:pt idx="27">
                  <c:v>-0.23453796583940692</c:v>
                </c:pt>
                <c:pt idx="28">
                  <c:v>-0.30204988439751318</c:v>
                </c:pt>
                <c:pt idx="29">
                  <c:v>0.31600209975725491</c:v>
                </c:pt>
                <c:pt idx="30">
                  <c:v>5.1115498881688648E-2</c:v>
                </c:pt>
                <c:pt idx="31">
                  <c:v>-0.13483583897313578</c:v>
                </c:pt>
                <c:pt idx="32">
                  <c:v>8.1977550241502384E-2</c:v>
                </c:pt>
                <c:pt idx="33">
                  <c:v>8.242188793018905E-2</c:v>
                </c:pt>
                <c:pt idx="34">
                  <c:v>0.1496183607287285</c:v>
                </c:pt>
                <c:pt idx="35">
                  <c:v>-0.11456499163788003</c:v>
                </c:pt>
                <c:pt idx="36">
                  <c:v>0.30488904508269515</c:v>
                </c:pt>
                <c:pt idx="37">
                  <c:v>0.21156307958063392</c:v>
                </c:pt>
                <c:pt idx="38">
                  <c:v>7.5140115575342781E-2</c:v>
                </c:pt>
                <c:pt idx="39">
                  <c:v>0.2497054963256819</c:v>
                </c:pt>
                <c:pt idx="40">
                  <c:v>0.30516165963699421</c:v>
                </c:pt>
                <c:pt idx="41">
                  <c:v>-3.9384426892920148E-2</c:v>
                </c:pt>
                <c:pt idx="42">
                  <c:v>0.16165180153987402</c:v>
                </c:pt>
                <c:pt idx="43">
                  <c:v>0.21373267898554776</c:v>
                </c:pt>
                <c:pt idx="44">
                  <c:v>-1.8956924707419893E-2</c:v>
                </c:pt>
                <c:pt idx="45">
                  <c:v>0.32950730608268658</c:v>
                </c:pt>
                <c:pt idx="46">
                  <c:v>7.665542396299492E-2</c:v>
                </c:pt>
                <c:pt idx="47">
                  <c:v>0.11321444639271883</c:v>
                </c:pt>
                <c:pt idx="48">
                  <c:v>9.172877552532344E-3</c:v>
                </c:pt>
                <c:pt idx="49">
                  <c:v>0.3747962509179108</c:v>
                </c:pt>
                <c:pt idx="50">
                  <c:v>0.2941433695217549</c:v>
                </c:pt>
                <c:pt idx="51">
                  <c:v>0.3124527789127719</c:v>
                </c:pt>
                <c:pt idx="52">
                  <c:v>0.33431932314785479</c:v>
                </c:pt>
                <c:pt idx="53">
                  <c:v>0.15539926224734057</c:v>
                </c:pt>
                <c:pt idx="54">
                  <c:v>-5.1159178471269148E-2</c:v>
                </c:pt>
                <c:pt idx="55">
                  <c:v>-0.12750557604156118</c:v>
                </c:pt>
                <c:pt idx="56">
                  <c:v>-0.19743018859186492</c:v>
                </c:pt>
                <c:pt idx="57">
                  <c:v>0.21398696687881721</c:v>
                </c:pt>
                <c:pt idx="58">
                  <c:v>9.8767290641154054E-2</c:v>
                </c:pt>
                <c:pt idx="59">
                  <c:v>3.596026871015047E-2</c:v>
                </c:pt>
                <c:pt idx="60">
                  <c:v>0.12109144292177565</c:v>
                </c:pt>
                <c:pt idx="61">
                  <c:v>4.2257114258517782E-2</c:v>
                </c:pt>
                <c:pt idx="62">
                  <c:v>-0.39152141950756286</c:v>
                </c:pt>
                <c:pt idx="63">
                  <c:v>0.331041179638837</c:v>
                </c:pt>
                <c:pt idx="64">
                  <c:v>0.14162073362092864</c:v>
                </c:pt>
              </c:numCache>
            </c:numRef>
          </c:val>
          <c:smooth val="0"/>
          <c:extLst>
            <c:ext xmlns:c16="http://schemas.microsoft.com/office/drawing/2014/chart" uri="{C3380CC4-5D6E-409C-BE32-E72D297353CC}">
              <c16:uniqueId val="{00000000-C5C1-4E40-9B0F-DD4D58A4C0CE}"/>
            </c:ext>
          </c:extLst>
        </c:ser>
        <c:ser>
          <c:idx val="1"/>
          <c:order val="1"/>
          <c:tx>
            <c:strRef>
              <c:f>DATAintropprice!$AF$10</c:f>
              <c:strCache>
                <c:ptCount val="1"/>
                <c:pt idx="0">
                  <c:v>rcorp</c:v>
                </c:pt>
              </c:strCache>
            </c:strRef>
          </c:tx>
          <c:spPr>
            <a:ln>
              <a:solidFill>
                <a:sysClr val="windowText" lastClr="000000"/>
              </a:solidFill>
              <a:prstDash val="dash"/>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DATAintropprice!$AF$18:$AF$82</c:f>
              <c:numCache>
                <c:formatCode>0.00%</c:formatCode>
                <c:ptCount val="65"/>
                <c:pt idx="0">
                  <c:v>0.14374603640540254</c:v>
                </c:pt>
                <c:pt idx="1">
                  <c:v>0.16396352075207296</c:v>
                </c:pt>
                <c:pt idx="2">
                  <c:v>0.13697282511983766</c:v>
                </c:pt>
                <c:pt idx="3">
                  <c:v>0.16228416548642546</c:v>
                </c:pt>
                <c:pt idx="4">
                  <c:v>0.15983193761787534</c:v>
                </c:pt>
                <c:pt idx="5">
                  <c:v>0.13620216468779806</c:v>
                </c:pt>
                <c:pt idx="6">
                  <c:v>0.12804516198321894</c:v>
                </c:pt>
                <c:pt idx="7">
                  <c:v>0.11761730156428303</c:v>
                </c:pt>
                <c:pt idx="8">
                  <c:v>0.1435878447213399</c:v>
                </c:pt>
                <c:pt idx="9">
                  <c:v>0.12550926044329552</c:v>
                </c:pt>
                <c:pt idx="10">
                  <c:v>0.112054004990328</c:v>
                </c:pt>
                <c:pt idx="11">
                  <c:v>9.5054317592488641E-2</c:v>
                </c:pt>
                <c:pt idx="12">
                  <c:v>0.11381225569497803</c:v>
                </c:pt>
                <c:pt idx="13">
                  <c:v>0.10570307830889546</c:v>
                </c:pt>
                <c:pt idx="14">
                  <c:v>0.10516657955813914</c:v>
                </c:pt>
                <c:pt idx="15">
                  <c:v>0.11607789249317023</c:v>
                </c:pt>
                <c:pt idx="16">
                  <c:v>0.12143069203177961</c:v>
                </c:pt>
                <c:pt idx="17">
                  <c:v>0.12813738591915966</c:v>
                </c:pt>
                <c:pt idx="18">
                  <c:v>0.13818209006945084</c:v>
                </c:pt>
                <c:pt idx="19">
                  <c:v>0.13780250259730348</c:v>
                </c:pt>
                <c:pt idx="20">
                  <c:v>0.12474159436916939</c:v>
                </c:pt>
                <c:pt idx="21">
                  <c:v>0.12385229726692695</c:v>
                </c:pt>
                <c:pt idx="22">
                  <c:v>0.11249342865334706</c:v>
                </c:pt>
                <c:pt idx="23">
                  <c:v>9.3316823727352866E-2</c:v>
                </c:pt>
                <c:pt idx="24">
                  <c:v>9.5633540573712553E-2</c:v>
                </c:pt>
                <c:pt idx="25">
                  <c:v>9.8414551200063552E-2</c:v>
                </c:pt>
                <c:pt idx="26">
                  <c:v>9.8506632073837239E-2</c:v>
                </c:pt>
                <c:pt idx="27">
                  <c:v>8.4508135966831432E-2</c:v>
                </c:pt>
                <c:pt idx="28">
                  <c:v>8.0262903524936688E-2</c:v>
                </c:pt>
                <c:pt idx="29">
                  <c:v>8.2822473401140337E-2</c:v>
                </c:pt>
                <c:pt idx="30">
                  <c:v>8.6158852860037966E-2</c:v>
                </c:pt>
                <c:pt idx="31">
                  <c:v>8.7859246888513418E-2</c:v>
                </c:pt>
                <c:pt idx="32">
                  <c:v>8.0104596994168886E-2</c:v>
                </c:pt>
                <c:pt idx="33">
                  <c:v>6.7360883638409169E-2</c:v>
                </c:pt>
                <c:pt idx="34">
                  <c:v>6.9632314572834308E-2</c:v>
                </c:pt>
                <c:pt idx="35">
                  <c:v>5.9876020520342882E-2</c:v>
                </c:pt>
                <c:pt idx="36">
                  <c:v>6.5276485109428808E-2</c:v>
                </c:pt>
                <c:pt idx="37">
                  <c:v>7.7092955645063702E-2</c:v>
                </c:pt>
                <c:pt idx="38">
                  <c:v>7.5699648677669762E-2</c:v>
                </c:pt>
                <c:pt idx="39">
                  <c:v>6.8992551069955221E-2</c:v>
                </c:pt>
                <c:pt idx="40">
                  <c:v>7.2522722925103644E-2</c:v>
                </c:pt>
                <c:pt idx="41">
                  <c:v>7.7326709710848124E-2</c:v>
                </c:pt>
                <c:pt idx="42">
                  <c:v>7.5936949248287811E-2</c:v>
                </c:pt>
                <c:pt idx="43">
                  <c:v>7.2000735105366379E-2</c:v>
                </c:pt>
                <c:pt idx="44">
                  <c:v>6.9375725449514633E-2</c:v>
                </c:pt>
                <c:pt idx="45">
                  <c:v>6.9100711485927363E-2</c:v>
                </c:pt>
                <c:pt idx="46">
                  <c:v>6.9618153175052405E-2</c:v>
                </c:pt>
                <c:pt idx="47">
                  <c:v>7.5209740086175092E-2</c:v>
                </c:pt>
                <c:pt idx="48">
                  <c:v>7.8777192542609828E-2</c:v>
                </c:pt>
                <c:pt idx="49">
                  <c:v>8.2997810858158494E-2</c:v>
                </c:pt>
                <c:pt idx="50">
                  <c:v>8.6039875264558766E-2</c:v>
                </c:pt>
                <c:pt idx="51">
                  <c:v>7.9379445982251703E-2</c:v>
                </c:pt>
                <c:pt idx="52">
                  <c:v>7.8757840598749601E-2</c:v>
                </c:pt>
                <c:pt idx="53">
                  <c:v>7.3755049062107308E-2</c:v>
                </c:pt>
                <c:pt idx="54">
                  <c:v>6.5929291387084796E-2</c:v>
                </c:pt>
                <c:pt idx="55">
                  <c:v>6.5520678888437919E-2</c:v>
                </c:pt>
                <c:pt idx="56">
                  <c:v>6.7129641638587478E-2</c:v>
                </c:pt>
                <c:pt idx="57">
                  <c:v>7.75171954142376E-2</c:v>
                </c:pt>
                <c:pt idx="58">
                  <c:v>8.2195330303336089E-2</c:v>
                </c:pt>
                <c:pt idx="59">
                  <c:v>8.2221749948446471E-2</c:v>
                </c:pt>
                <c:pt idx="60">
                  <c:v>7.1024219335660638E-2</c:v>
                </c:pt>
                <c:pt idx="61">
                  <c:v>5.5949314688168855E-2</c:v>
                </c:pt>
                <c:pt idx="62">
                  <c:v>5.7940245117883211E-2</c:v>
                </c:pt>
                <c:pt idx="63">
                  <c:v>7.2876547747278655E-2</c:v>
                </c:pt>
                <c:pt idx="64">
                  <c:v>7.5373104079366454E-2</c:v>
                </c:pt>
              </c:numCache>
            </c:numRef>
          </c:val>
          <c:smooth val="0"/>
          <c:extLst>
            <c:ext xmlns:c16="http://schemas.microsoft.com/office/drawing/2014/chart" uri="{C3380CC4-5D6E-409C-BE32-E72D297353CC}">
              <c16:uniqueId val="{00000001-C5C1-4E40-9B0F-DD4D58A4C0CE}"/>
            </c:ext>
          </c:extLst>
        </c:ser>
        <c:ser>
          <c:idx val="2"/>
          <c:order val="2"/>
          <c:tx>
            <c:strRef>
              <c:f>DATAintropprice!$AG$10</c:f>
              <c:strCache>
                <c:ptCount val="1"/>
                <c:pt idx="0">
                  <c:v>rstarshiller</c:v>
                </c:pt>
              </c:strCache>
            </c:strRef>
          </c:tx>
          <c:spPr>
            <a:ln w="38100">
              <a:solidFill>
                <a:schemeClr val="tx1"/>
              </a:solidFill>
              <a:prstDash val="sysDot"/>
            </a:ln>
          </c:spPr>
          <c:marker>
            <c:symbol val="none"/>
          </c:marker>
          <c:val>
            <c:numRef>
              <c:f>DATAintropprice!$AG$18:$AG$82</c:f>
              <c:numCache>
                <c:formatCode>0.00%</c:formatCode>
                <c:ptCount val="65"/>
                <c:pt idx="0">
                  <c:v>7.5999999999999998E-2</c:v>
                </c:pt>
                <c:pt idx="1">
                  <c:v>7.5999999999999998E-2</c:v>
                </c:pt>
                <c:pt idx="2">
                  <c:v>7.5999999999999998E-2</c:v>
                </c:pt>
                <c:pt idx="3">
                  <c:v>7.5999999999999998E-2</c:v>
                </c:pt>
                <c:pt idx="4">
                  <c:v>7.5999999999999998E-2</c:v>
                </c:pt>
                <c:pt idx="5">
                  <c:v>7.5999999999999998E-2</c:v>
                </c:pt>
                <c:pt idx="6">
                  <c:v>7.5999999999999998E-2</c:v>
                </c:pt>
                <c:pt idx="7">
                  <c:v>7.5999999999999998E-2</c:v>
                </c:pt>
                <c:pt idx="8">
                  <c:v>7.5999999999999998E-2</c:v>
                </c:pt>
                <c:pt idx="9">
                  <c:v>7.5999999999999998E-2</c:v>
                </c:pt>
                <c:pt idx="10">
                  <c:v>7.5999999999999998E-2</c:v>
                </c:pt>
                <c:pt idx="11">
                  <c:v>7.5999999999999998E-2</c:v>
                </c:pt>
                <c:pt idx="12">
                  <c:v>7.5999999999999998E-2</c:v>
                </c:pt>
                <c:pt idx="13">
                  <c:v>7.5999999999999998E-2</c:v>
                </c:pt>
                <c:pt idx="14">
                  <c:v>7.5999999999999998E-2</c:v>
                </c:pt>
                <c:pt idx="15">
                  <c:v>7.5999999999999998E-2</c:v>
                </c:pt>
                <c:pt idx="16">
                  <c:v>7.5999999999999998E-2</c:v>
                </c:pt>
                <c:pt idx="17">
                  <c:v>7.5999999999999998E-2</c:v>
                </c:pt>
                <c:pt idx="18">
                  <c:v>7.5999999999999998E-2</c:v>
                </c:pt>
                <c:pt idx="19">
                  <c:v>7.5999999999999998E-2</c:v>
                </c:pt>
                <c:pt idx="20">
                  <c:v>7.5999999999999998E-2</c:v>
                </c:pt>
                <c:pt idx="21">
                  <c:v>7.5999999999999998E-2</c:v>
                </c:pt>
                <c:pt idx="22">
                  <c:v>7.5999999999999998E-2</c:v>
                </c:pt>
                <c:pt idx="23">
                  <c:v>7.5999999999999998E-2</c:v>
                </c:pt>
                <c:pt idx="24">
                  <c:v>7.5999999999999998E-2</c:v>
                </c:pt>
                <c:pt idx="25">
                  <c:v>7.5999999999999998E-2</c:v>
                </c:pt>
                <c:pt idx="26">
                  <c:v>7.5999999999999998E-2</c:v>
                </c:pt>
                <c:pt idx="27">
                  <c:v>7.5999999999999998E-2</c:v>
                </c:pt>
                <c:pt idx="28">
                  <c:v>7.5999999999999998E-2</c:v>
                </c:pt>
                <c:pt idx="29">
                  <c:v>7.5999999999999998E-2</c:v>
                </c:pt>
                <c:pt idx="30">
                  <c:v>7.5999999999999998E-2</c:v>
                </c:pt>
                <c:pt idx="31">
                  <c:v>7.5999999999999998E-2</c:v>
                </c:pt>
                <c:pt idx="32">
                  <c:v>7.5999999999999998E-2</c:v>
                </c:pt>
                <c:pt idx="33">
                  <c:v>7.5999999999999998E-2</c:v>
                </c:pt>
                <c:pt idx="34">
                  <c:v>7.5999999999999998E-2</c:v>
                </c:pt>
                <c:pt idx="35">
                  <c:v>7.5999999999999998E-2</c:v>
                </c:pt>
                <c:pt idx="36">
                  <c:v>7.5999999999999998E-2</c:v>
                </c:pt>
                <c:pt idx="37">
                  <c:v>7.5999999999999998E-2</c:v>
                </c:pt>
                <c:pt idx="38">
                  <c:v>7.5999999999999998E-2</c:v>
                </c:pt>
                <c:pt idx="39">
                  <c:v>7.5999999999999998E-2</c:v>
                </c:pt>
                <c:pt idx="40">
                  <c:v>7.5999999999999998E-2</c:v>
                </c:pt>
                <c:pt idx="41">
                  <c:v>7.5999999999999998E-2</c:v>
                </c:pt>
                <c:pt idx="42">
                  <c:v>7.5999999999999998E-2</c:v>
                </c:pt>
                <c:pt idx="43">
                  <c:v>7.5999999999999998E-2</c:v>
                </c:pt>
                <c:pt idx="44">
                  <c:v>7.5999999999999998E-2</c:v>
                </c:pt>
                <c:pt idx="45">
                  <c:v>7.5999999999999998E-2</c:v>
                </c:pt>
                <c:pt idx="46">
                  <c:v>7.5999999999999998E-2</c:v>
                </c:pt>
                <c:pt idx="47">
                  <c:v>7.5999999999999998E-2</c:v>
                </c:pt>
                <c:pt idx="48">
                  <c:v>7.5999999999999998E-2</c:v>
                </c:pt>
                <c:pt idx="49">
                  <c:v>7.5999999999999998E-2</c:v>
                </c:pt>
                <c:pt idx="50">
                  <c:v>7.5999999999999998E-2</c:v>
                </c:pt>
                <c:pt idx="51">
                  <c:v>7.5999999999999998E-2</c:v>
                </c:pt>
                <c:pt idx="52">
                  <c:v>7.5999999999999998E-2</c:v>
                </c:pt>
                <c:pt idx="53">
                  <c:v>7.5999999999999998E-2</c:v>
                </c:pt>
                <c:pt idx="54">
                  <c:v>7.5999999999999998E-2</c:v>
                </c:pt>
                <c:pt idx="55">
                  <c:v>7.5999999999999998E-2</c:v>
                </c:pt>
                <c:pt idx="56">
                  <c:v>7.5999999999999998E-2</c:v>
                </c:pt>
                <c:pt idx="57">
                  <c:v>7.5999999999999998E-2</c:v>
                </c:pt>
                <c:pt idx="58">
                  <c:v>7.5999999999999998E-2</c:v>
                </c:pt>
                <c:pt idx="59">
                  <c:v>7.5999999999999998E-2</c:v>
                </c:pt>
                <c:pt idx="60">
                  <c:v>7.5999999999999998E-2</c:v>
                </c:pt>
                <c:pt idx="61">
                  <c:v>7.5999999999999998E-2</c:v>
                </c:pt>
                <c:pt idx="62">
                  <c:v>7.5999999999999998E-2</c:v>
                </c:pt>
                <c:pt idx="63">
                  <c:v>7.5999999999999998E-2</c:v>
                </c:pt>
                <c:pt idx="64">
                  <c:v>7.5999999999999998E-2</c:v>
                </c:pt>
              </c:numCache>
            </c:numRef>
          </c:val>
          <c:smooth val="0"/>
          <c:extLst>
            <c:ext xmlns:c16="http://schemas.microsoft.com/office/drawing/2014/chart" uri="{C3380CC4-5D6E-409C-BE32-E72D297353CC}">
              <c16:uniqueId val="{00000002-C5C1-4E40-9B0F-DD4D58A4C0CE}"/>
            </c:ext>
          </c:extLst>
        </c:ser>
        <c:dLbls>
          <c:showLegendKey val="0"/>
          <c:showVal val="0"/>
          <c:showCatName val="0"/>
          <c:showSerName val="0"/>
          <c:showPercent val="0"/>
          <c:showBubbleSize val="0"/>
        </c:dLbls>
        <c:smooth val="0"/>
        <c:axId val="611376504"/>
        <c:axId val="611373368"/>
      </c:lineChart>
      <c:catAx>
        <c:axId val="611376504"/>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611373368"/>
        <c:crossesAt val="-0.60000000000000064"/>
        <c:auto val="1"/>
        <c:lblAlgn val="ctr"/>
        <c:lblOffset val="100"/>
        <c:tickLblSkip val="4"/>
        <c:tickMarkSkip val="4"/>
        <c:noMultiLvlLbl val="0"/>
      </c:catAx>
      <c:valAx>
        <c:axId val="611373368"/>
        <c:scaling>
          <c:orientation val="minMax"/>
        </c:scaling>
        <c:delete val="0"/>
        <c:axPos val="l"/>
        <c:majorGridlines/>
        <c:numFmt formatCode="0%" sourceLinked="0"/>
        <c:majorTickMark val="out"/>
        <c:minorTickMark val="none"/>
        <c:tickLblPos val="nextTo"/>
        <c:txPr>
          <a:bodyPr/>
          <a:lstStyle/>
          <a:p>
            <a:pPr>
              <a:defRPr sz="1200"/>
            </a:pPr>
            <a:endParaRPr lang="en-US"/>
          </a:p>
        </c:txPr>
        <c:crossAx val="611376504"/>
        <c:crosses val="autoZero"/>
        <c:crossBetween val="midCat"/>
      </c:valAx>
      <c:spPr>
        <a:ln>
          <a:solidFill>
            <a:schemeClr val="tx1"/>
          </a:solidFill>
        </a:ln>
      </c:spPr>
    </c:plotArea>
    <c:plotVisOnly val="1"/>
    <c:dispBlanksAs val="gap"/>
    <c:showDLblsOverMax val="0"/>
  </c:chart>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DATAintropprice!$Z$10</c:f>
              <c:strCache>
                <c:ptCount val="1"/>
                <c:pt idx="0">
                  <c:v>preq</c:v>
                </c:pt>
              </c:strCache>
            </c:strRef>
          </c:tx>
          <c:spPr>
            <a:ln w="28575">
              <a:solidFill>
                <a:schemeClr val="tx1"/>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DATAintropprice!$Z$18:$Z$82</c:f>
              <c:numCache>
                <c:formatCode>0.00</c:formatCode>
                <c:ptCount val="65"/>
                <c:pt idx="0">
                  <c:v>65.302106354140136</c:v>
                </c:pt>
                <c:pt idx="1">
                  <c:v>58.51071190337079</c:v>
                </c:pt>
                <c:pt idx="2">
                  <c:v>58.860900503703704</c:v>
                </c:pt>
                <c:pt idx="3">
                  <c:v>63.134044943820221</c:v>
                </c:pt>
                <c:pt idx="4">
                  <c:v>72.12025939354838</c:v>
                </c:pt>
                <c:pt idx="5">
                  <c:v>80.559353848458159</c:v>
                </c:pt>
                <c:pt idx="6">
                  <c:v>85.639880877419344</c:v>
                </c:pt>
                <c:pt idx="7">
                  <c:v>82.777867697925316</c:v>
                </c:pt>
                <c:pt idx="8">
                  <c:v>114.43339482706764</c:v>
                </c:pt>
                <c:pt idx="9">
                  <c:v>131.76765489440993</c:v>
                </c:pt>
                <c:pt idx="10">
                  <c:v>128.34288974670488</c:v>
                </c:pt>
                <c:pt idx="11">
                  <c:v>115.02845077615895</c:v>
                </c:pt>
                <c:pt idx="12">
                  <c:v>151.99334891009175</c:v>
                </c:pt>
                <c:pt idx="13">
                  <c:v>158.57955251348315</c:v>
                </c:pt>
                <c:pt idx="14">
                  <c:v>163.8053908</c:v>
                </c:pt>
                <c:pt idx="15">
                  <c:v>189.86922448459526</c:v>
                </c:pt>
                <c:pt idx="16">
                  <c:v>178.5553470316832</c:v>
                </c:pt>
                <c:pt idx="17">
                  <c:v>208.47948830368765</c:v>
                </c:pt>
                <c:pt idx="18">
                  <c:v>232.58408081306717</c:v>
                </c:pt>
                <c:pt idx="19">
                  <c:v>248.66696636990602</c:v>
                </c:pt>
                <c:pt idx="20">
                  <c:v>220.03909437596303</c:v>
                </c:pt>
                <c:pt idx="21">
                  <c:v>239.71688080225357</c:v>
                </c:pt>
                <c:pt idx="22">
                  <c:v>247.6059659515152</c:v>
                </c:pt>
                <c:pt idx="23">
                  <c:v>209.3197458162162</c:v>
                </c:pt>
                <c:pt idx="24">
                  <c:v>207.36394959432621</c:v>
                </c:pt>
                <c:pt idx="25">
                  <c:v>222.23213343451141</c:v>
                </c:pt>
                <c:pt idx="26">
                  <c:v>244.75526294425086</c:v>
                </c:pt>
                <c:pt idx="27">
                  <c:v>180.5866141155488</c:v>
                </c:pt>
                <c:pt idx="28">
                  <c:v>119.9566490197015</c:v>
                </c:pt>
                <c:pt idx="29">
                  <c:v>151.52739812436073</c:v>
                </c:pt>
                <c:pt idx="30">
                  <c:v>152.41619674317926</c:v>
                </c:pt>
                <c:pt idx="31">
                  <c:v>124.85122792850596</c:v>
                </c:pt>
                <c:pt idx="32">
                  <c:v>127.84213713371869</c:v>
                </c:pt>
                <c:pt idx="33">
                  <c:v>131.09539313450458</c:v>
                </c:pt>
                <c:pt idx="34">
                  <c:v>143.55204116621459</c:v>
                </c:pt>
                <c:pt idx="35">
                  <c:v>120.07242855346989</c:v>
                </c:pt>
                <c:pt idx="36">
                  <c:v>149.34194132307695</c:v>
                </c:pt>
                <c:pt idx="37">
                  <c:v>173.10336804014599</c:v>
                </c:pt>
                <c:pt idx="38">
                  <c:v>177.91990125643639</c:v>
                </c:pt>
                <c:pt idx="39">
                  <c:v>213.84266434213276</c:v>
                </c:pt>
                <c:pt idx="40">
                  <c:v>270.10296261899327</c:v>
                </c:pt>
                <c:pt idx="41">
                  <c:v>249.76296572927058</c:v>
                </c:pt>
                <c:pt idx="42">
                  <c:v>279.32325493616128</c:v>
                </c:pt>
                <c:pt idx="43">
                  <c:v>327.37213776458873</c:v>
                </c:pt>
                <c:pt idx="44">
                  <c:v>309.5634822139304</c:v>
                </c:pt>
                <c:pt idx="45">
                  <c:v>399.67502323117299</c:v>
                </c:pt>
                <c:pt idx="46">
                  <c:v>418.22383223681697</c:v>
                </c:pt>
                <c:pt idx="47">
                  <c:v>452.95119873134666</c:v>
                </c:pt>
                <c:pt idx="48">
                  <c:v>443.9474711129223</c:v>
                </c:pt>
                <c:pt idx="49">
                  <c:v>595.88675947486388</c:v>
                </c:pt>
                <c:pt idx="50">
                  <c:v>755.87222571769985</c:v>
                </c:pt>
                <c:pt idx="51">
                  <c:v>975.6400992352701</c:v>
                </c:pt>
                <c:pt idx="52">
                  <c:v>1284.6459493560183</c:v>
                </c:pt>
                <c:pt idx="53">
                  <c:v>1467.530324817807</c:v>
                </c:pt>
                <c:pt idx="54">
                  <c:v>1376.1775669510941</c:v>
                </c:pt>
                <c:pt idx="55">
                  <c:v>1184.0198027818326</c:v>
                </c:pt>
                <c:pt idx="56">
                  <c:v>932.16344105279222</c:v>
                </c:pt>
                <c:pt idx="57">
                  <c:v>1111.6366590120003</c:v>
                </c:pt>
                <c:pt idx="58">
                  <c:v>1199.21</c:v>
                </c:pt>
                <c:pt idx="59">
                  <c:v>1218.3164556819784</c:v>
                </c:pt>
                <c:pt idx="60">
                  <c:v>1339.6177512906045</c:v>
                </c:pt>
                <c:pt idx="61">
                  <c:v>1369.9336157815021</c:v>
                </c:pt>
                <c:pt idx="62">
                  <c:v>812.53851416688917</c:v>
                </c:pt>
                <c:pt idx="63">
                  <c:v>1060.0768890114484</c:v>
                </c:pt>
                <c:pt idx="64">
                  <c:v>1185.7714421997969</c:v>
                </c:pt>
              </c:numCache>
            </c:numRef>
          </c:val>
          <c:smooth val="0"/>
          <c:extLst>
            <c:ext xmlns:c16="http://schemas.microsoft.com/office/drawing/2014/chart" uri="{C3380CC4-5D6E-409C-BE32-E72D297353CC}">
              <c16:uniqueId val="{00000000-E7EB-4510-A4BD-2708F3A2B818}"/>
            </c:ext>
          </c:extLst>
        </c:ser>
        <c:ser>
          <c:idx val="1"/>
          <c:order val="1"/>
          <c:tx>
            <c:strRef>
              <c:f>DATAintropprice!$AH$10</c:f>
              <c:strCache>
                <c:ptCount val="1"/>
                <c:pt idx="0">
                  <c:v>prweq</c:v>
                </c:pt>
              </c:strCache>
            </c:strRef>
          </c:tx>
          <c:spPr>
            <a:ln w="34925">
              <a:solidFill>
                <a:schemeClr val="tx1"/>
              </a:solidFill>
              <a:prstDash val="dash"/>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DATAintropprice!$AH$18:$AH$82</c:f>
              <c:numCache>
                <c:formatCode>0.000</c:formatCode>
                <c:ptCount val="65"/>
                <c:pt idx="0">
                  <c:v>72.052106354140136</c:v>
                </c:pt>
                <c:pt idx="1">
                  <c:v>91.056541146161393</c:v>
                </c:pt>
                <c:pt idx="2">
                  <c:v>75.821916274523431</c:v>
                </c:pt>
                <c:pt idx="3">
                  <c:v>103.62382539961044</c:v>
                </c:pt>
                <c:pt idx="4">
                  <c:v>106.52238822784359</c:v>
                </c:pt>
                <c:pt idx="5">
                  <c:v>92.609572510601012</c:v>
                </c:pt>
                <c:pt idx="6">
                  <c:v>89.412237915095417</c:v>
                </c:pt>
                <c:pt idx="7">
                  <c:v>83.216353499226784</c:v>
                </c:pt>
                <c:pt idx="8">
                  <c:v>116.91588045626624</c:v>
                </c:pt>
                <c:pt idx="9">
                  <c:v>97.935010064293266</c:v>
                </c:pt>
                <c:pt idx="10">
                  <c:v>88.475344717202333</c:v>
                </c:pt>
                <c:pt idx="11">
                  <c:v>74.870429407214701</c:v>
                </c:pt>
                <c:pt idx="12">
                  <c:v>93.928842961346746</c:v>
                </c:pt>
                <c:pt idx="13">
                  <c:v>88.114813692168255</c:v>
                </c:pt>
                <c:pt idx="14">
                  <c:v>88.724298043109755</c:v>
                </c:pt>
                <c:pt idx="15">
                  <c:v>104.67836008229224</c:v>
                </c:pt>
                <c:pt idx="16">
                  <c:v>116.06220138004026</c:v>
                </c:pt>
                <c:pt idx="17">
                  <c:v>130.74708000158893</c:v>
                </c:pt>
                <c:pt idx="18">
                  <c:v>157.106154946815</c:v>
                </c:pt>
                <c:pt idx="19">
                  <c:v>170.36439999213854</c:v>
                </c:pt>
                <c:pt idx="20">
                  <c:v>162.37414310572316</c:v>
                </c:pt>
                <c:pt idx="21">
                  <c:v>171.46465504396741</c:v>
                </c:pt>
                <c:pt idx="22">
                  <c:v>162.2393235994501</c:v>
                </c:pt>
                <c:pt idx="23">
                  <c:v>137.01755304602887</c:v>
                </c:pt>
                <c:pt idx="24">
                  <c:v>148.16076980235778</c:v>
                </c:pt>
                <c:pt idx="25">
                  <c:v>166.28937385865061</c:v>
                </c:pt>
                <c:pt idx="26">
                  <c:v>177.09697612725421</c:v>
                </c:pt>
                <c:pt idx="27">
                  <c:v>156.75444930153586</c:v>
                </c:pt>
                <c:pt idx="28">
                  <c:v>158.69752164098344</c:v>
                </c:pt>
                <c:pt idx="29">
                  <c:v>180.74488812376643</c:v>
                </c:pt>
                <c:pt idx="30">
                  <c:v>198.23407733388819</c:v>
                </c:pt>
                <c:pt idx="31">
                  <c:v>217.25005914209885</c:v>
                </c:pt>
                <c:pt idx="32">
                  <c:v>210.25701460303142</c:v>
                </c:pt>
                <c:pt idx="33">
                  <c:v>190.84275967392364</c:v>
                </c:pt>
                <c:pt idx="34">
                  <c:v>204.70895201480619</c:v>
                </c:pt>
                <c:pt idx="35">
                  <c:v>190.83523019060544</c:v>
                </c:pt>
                <c:pt idx="36">
                  <c:v>222.93477564280593</c:v>
                </c:pt>
                <c:pt idx="37">
                  <c:v>272.41378945554482</c:v>
                </c:pt>
                <c:pt idx="38">
                  <c:v>286.72844725285762</c:v>
                </c:pt>
                <c:pt idx="39">
                  <c:v>277.32829689781522</c:v>
                </c:pt>
                <c:pt idx="40">
                  <c:v>305.05927487223153</c:v>
                </c:pt>
                <c:pt idx="41">
                  <c:v>336.0079304623967</c:v>
                </c:pt>
                <c:pt idx="42">
                  <c:v>348.62973594030444</c:v>
                </c:pt>
                <c:pt idx="43">
                  <c:v>345.53484616323453</c:v>
                </c:pt>
                <c:pt idx="44">
                  <c:v>346.72179477107744</c:v>
                </c:pt>
                <c:pt idx="45">
                  <c:v>360.83084335031577</c:v>
                </c:pt>
                <c:pt idx="46">
                  <c:v>381.24626182423953</c:v>
                </c:pt>
                <c:pt idx="47">
                  <c:v>438.5568357893045</c:v>
                </c:pt>
                <c:pt idx="48">
                  <c:v>489.01197237533631</c:v>
                </c:pt>
                <c:pt idx="49">
                  <c:v>589.46370312536283</c:v>
                </c:pt>
                <c:pt idx="50">
                  <c:v>678.20621694514534</c:v>
                </c:pt>
                <c:pt idx="51">
                  <c:v>702.96661951293652</c:v>
                </c:pt>
                <c:pt idx="52">
                  <c:v>771.94103175918826</c:v>
                </c:pt>
                <c:pt idx="53">
                  <c:v>793.21981717717676</c:v>
                </c:pt>
                <c:pt idx="54">
                  <c:v>783.42567324245772</c:v>
                </c:pt>
                <c:pt idx="55">
                  <c:v>827.23470867187552</c:v>
                </c:pt>
                <c:pt idx="56">
                  <c:v>891.67146898121769</c:v>
                </c:pt>
                <c:pt idx="57">
                  <c:v>1080.3199775947057</c:v>
                </c:pt>
                <c:pt idx="58">
                  <c:v>1237.4590441877747</c:v>
                </c:pt>
                <c:pt idx="59">
                  <c:v>1332.3420170630884</c:v>
                </c:pt>
                <c:pt idx="60">
                  <c:v>1207.1408293785382</c:v>
                </c:pt>
                <c:pt idx="61">
                  <c:v>947.58494624994034</c:v>
                </c:pt>
                <c:pt idx="62">
                  <c:v>1050.0612960010571</c:v>
                </c:pt>
                <c:pt idx="63">
                  <c:v>1387.2321404310071</c:v>
                </c:pt>
                <c:pt idx="64">
                  <c:v>1474.8943425957198</c:v>
                </c:pt>
              </c:numCache>
            </c:numRef>
          </c:val>
          <c:smooth val="0"/>
          <c:extLst>
            <c:ext xmlns:c16="http://schemas.microsoft.com/office/drawing/2014/chart" uri="{C3380CC4-5D6E-409C-BE32-E72D297353CC}">
              <c16:uniqueId val="{00000001-E7EB-4510-A4BD-2708F3A2B818}"/>
            </c:ext>
          </c:extLst>
        </c:ser>
        <c:dLbls>
          <c:showLegendKey val="0"/>
          <c:showVal val="0"/>
          <c:showCatName val="0"/>
          <c:showSerName val="0"/>
          <c:showPercent val="0"/>
          <c:showBubbleSize val="0"/>
        </c:dLbls>
        <c:smooth val="0"/>
        <c:axId val="578257240"/>
        <c:axId val="578254104"/>
      </c:lineChart>
      <c:catAx>
        <c:axId val="578257240"/>
        <c:scaling>
          <c:orientation val="minMax"/>
        </c:scaling>
        <c:delete val="0"/>
        <c:axPos val="b"/>
        <c:majorGridlines/>
        <c:numFmt formatCode="General" sourceLinked="1"/>
        <c:majorTickMark val="out"/>
        <c:minorTickMark val="none"/>
        <c:tickLblPos val="nextTo"/>
        <c:txPr>
          <a:bodyPr/>
          <a:lstStyle/>
          <a:p>
            <a:pPr>
              <a:defRPr sz="1400" b="1"/>
            </a:pPr>
            <a:endParaRPr lang="en-US"/>
          </a:p>
        </c:txPr>
        <c:crossAx val="578254104"/>
        <c:crosses val="autoZero"/>
        <c:auto val="1"/>
        <c:lblAlgn val="ctr"/>
        <c:lblOffset val="100"/>
        <c:tickLblSkip val="4"/>
        <c:tickMarkSkip val="2"/>
        <c:noMultiLvlLbl val="0"/>
      </c:catAx>
      <c:valAx>
        <c:axId val="578254104"/>
        <c:scaling>
          <c:logBase val="10"/>
          <c:orientation val="minMax"/>
          <c:min val="10"/>
        </c:scaling>
        <c:delete val="0"/>
        <c:axPos val="l"/>
        <c:majorGridlines/>
        <c:numFmt formatCode="0" sourceLinked="0"/>
        <c:majorTickMark val="out"/>
        <c:minorTickMark val="none"/>
        <c:tickLblPos val="nextTo"/>
        <c:txPr>
          <a:bodyPr/>
          <a:lstStyle/>
          <a:p>
            <a:pPr>
              <a:defRPr sz="1400" b="1"/>
            </a:pPr>
            <a:endParaRPr lang="en-US"/>
          </a:p>
        </c:txPr>
        <c:crossAx val="578257240"/>
        <c:crosses val="autoZero"/>
        <c:crossBetween val="between"/>
      </c:valAx>
      <c:spPr>
        <a:ln>
          <a:solidFill>
            <a:schemeClr val="tx1"/>
          </a:solidFill>
        </a:ln>
      </c:spPr>
    </c:plotArea>
    <c:legend>
      <c:legendPos val="b"/>
      <c:overlay val="0"/>
    </c:legend>
    <c:plotVisOnly val="1"/>
    <c:dispBlanksAs val="gap"/>
    <c:showDLblsOverMax val="0"/>
  </c:chart>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DATAintropprice!$Z$10</c:f>
              <c:strCache>
                <c:ptCount val="1"/>
                <c:pt idx="0">
                  <c:v>preq</c:v>
                </c:pt>
              </c:strCache>
            </c:strRef>
          </c:tx>
          <c:spPr>
            <a:ln w="28575">
              <a:solidFill>
                <a:schemeClr val="tx1"/>
              </a:solidFill>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DATAintropprice!$Z$18:$Z$82</c:f>
              <c:numCache>
                <c:formatCode>0.00</c:formatCode>
                <c:ptCount val="65"/>
                <c:pt idx="0">
                  <c:v>65.302106354140136</c:v>
                </c:pt>
                <c:pt idx="1">
                  <c:v>58.51071190337079</c:v>
                </c:pt>
                <c:pt idx="2">
                  <c:v>58.860900503703704</c:v>
                </c:pt>
                <c:pt idx="3">
                  <c:v>63.134044943820221</c:v>
                </c:pt>
                <c:pt idx="4">
                  <c:v>72.12025939354838</c:v>
                </c:pt>
                <c:pt idx="5">
                  <c:v>80.559353848458159</c:v>
                </c:pt>
                <c:pt idx="6">
                  <c:v>85.639880877419344</c:v>
                </c:pt>
                <c:pt idx="7">
                  <c:v>82.777867697925316</c:v>
                </c:pt>
                <c:pt idx="8">
                  <c:v>114.43339482706764</c:v>
                </c:pt>
                <c:pt idx="9">
                  <c:v>131.76765489440993</c:v>
                </c:pt>
                <c:pt idx="10">
                  <c:v>128.34288974670488</c:v>
                </c:pt>
                <c:pt idx="11">
                  <c:v>115.02845077615895</c:v>
                </c:pt>
                <c:pt idx="12">
                  <c:v>151.99334891009175</c:v>
                </c:pt>
                <c:pt idx="13">
                  <c:v>158.57955251348315</c:v>
                </c:pt>
                <c:pt idx="14">
                  <c:v>163.8053908</c:v>
                </c:pt>
                <c:pt idx="15">
                  <c:v>189.86922448459526</c:v>
                </c:pt>
                <c:pt idx="16">
                  <c:v>178.5553470316832</c:v>
                </c:pt>
                <c:pt idx="17">
                  <c:v>208.47948830368765</c:v>
                </c:pt>
                <c:pt idx="18">
                  <c:v>232.58408081306717</c:v>
                </c:pt>
                <c:pt idx="19">
                  <c:v>248.66696636990602</c:v>
                </c:pt>
                <c:pt idx="20">
                  <c:v>220.03909437596303</c:v>
                </c:pt>
                <c:pt idx="21">
                  <c:v>239.71688080225357</c:v>
                </c:pt>
                <c:pt idx="22">
                  <c:v>247.6059659515152</c:v>
                </c:pt>
                <c:pt idx="23">
                  <c:v>209.3197458162162</c:v>
                </c:pt>
                <c:pt idx="24">
                  <c:v>207.36394959432621</c:v>
                </c:pt>
                <c:pt idx="25">
                  <c:v>222.23213343451141</c:v>
                </c:pt>
                <c:pt idx="26">
                  <c:v>244.75526294425086</c:v>
                </c:pt>
                <c:pt idx="27">
                  <c:v>180.5866141155488</c:v>
                </c:pt>
                <c:pt idx="28">
                  <c:v>119.9566490197015</c:v>
                </c:pt>
                <c:pt idx="29">
                  <c:v>151.52739812436073</c:v>
                </c:pt>
                <c:pt idx="30">
                  <c:v>152.41619674317926</c:v>
                </c:pt>
                <c:pt idx="31">
                  <c:v>124.85122792850596</c:v>
                </c:pt>
                <c:pt idx="32">
                  <c:v>127.84213713371869</c:v>
                </c:pt>
                <c:pt idx="33">
                  <c:v>131.09539313450458</c:v>
                </c:pt>
                <c:pt idx="34">
                  <c:v>143.55204116621459</c:v>
                </c:pt>
                <c:pt idx="35">
                  <c:v>120.07242855346989</c:v>
                </c:pt>
                <c:pt idx="36">
                  <c:v>149.34194132307695</c:v>
                </c:pt>
                <c:pt idx="37">
                  <c:v>173.10336804014599</c:v>
                </c:pt>
                <c:pt idx="38">
                  <c:v>177.91990125643639</c:v>
                </c:pt>
                <c:pt idx="39">
                  <c:v>213.84266434213276</c:v>
                </c:pt>
                <c:pt idx="40">
                  <c:v>270.10296261899327</c:v>
                </c:pt>
                <c:pt idx="41">
                  <c:v>249.76296572927058</c:v>
                </c:pt>
                <c:pt idx="42">
                  <c:v>279.32325493616128</c:v>
                </c:pt>
                <c:pt idx="43">
                  <c:v>327.37213776458873</c:v>
                </c:pt>
                <c:pt idx="44">
                  <c:v>309.5634822139304</c:v>
                </c:pt>
                <c:pt idx="45">
                  <c:v>399.67502323117299</c:v>
                </c:pt>
                <c:pt idx="46">
                  <c:v>418.22383223681697</c:v>
                </c:pt>
                <c:pt idx="47">
                  <c:v>452.95119873134666</c:v>
                </c:pt>
                <c:pt idx="48">
                  <c:v>443.9474711129223</c:v>
                </c:pt>
                <c:pt idx="49">
                  <c:v>595.88675947486388</c:v>
                </c:pt>
                <c:pt idx="50">
                  <c:v>755.87222571769985</c:v>
                </c:pt>
                <c:pt idx="51">
                  <c:v>975.6400992352701</c:v>
                </c:pt>
                <c:pt idx="52">
                  <c:v>1284.6459493560183</c:v>
                </c:pt>
                <c:pt idx="53">
                  <c:v>1467.530324817807</c:v>
                </c:pt>
                <c:pt idx="54">
                  <c:v>1376.1775669510941</c:v>
                </c:pt>
                <c:pt idx="55">
                  <c:v>1184.0198027818326</c:v>
                </c:pt>
                <c:pt idx="56">
                  <c:v>932.16344105279222</c:v>
                </c:pt>
                <c:pt idx="57">
                  <c:v>1111.6366590120003</c:v>
                </c:pt>
                <c:pt idx="58">
                  <c:v>1199.21</c:v>
                </c:pt>
                <c:pt idx="59">
                  <c:v>1218.3164556819784</c:v>
                </c:pt>
                <c:pt idx="60">
                  <c:v>1339.6177512906045</c:v>
                </c:pt>
                <c:pt idx="61">
                  <c:v>1369.9336157815021</c:v>
                </c:pt>
                <c:pt idx="62">
                  <c:v>812.53851416688917</c:v>
                </c:pt>
                <c:pt idx="63">
                  <c:v>1060.0768890114484</c:v>
                </c:pt>
                <c:pt idx="64">
                  <c:v>1185.7714421997969</c:v>
                </c:pt>
              </c:numCache>
            </c:numRef>
          </c:val>
          <c:smooth val="0"/>
          <c:extLst>
            <c:ext xmlns:c16="http://schemas.microsoft.com/office/drawing/2014/chart" uri="{C3380CC4-5D6E-409C-BE32-E72D297353CC}">
              <c16:uniqueId val="{00000000-F85F-4651-8048-38C4262006A0}"/>
            </c:ext>
          </c:extLst>
        </c:ser>
        <c:ser>
          <c:idx val="2"/>
          <c:order val="1"/>
          <c:tx>
            <c:strRef>
              <c:f>DATAintropprice!$AM$10</c:f>
              <c:strCache>
                <c:ptCount val="1"/>
                <c:pt idx="0">
                  <c:v>prstarshiller1</c:v>
                </c:pt>
              </c:strCache>
            </c:strRef>
          </c:tx>
          <c:spPr>
            <a:ln w="34925">
              <a:solidFill>
                <a:schemeClr val="tx1"/>
              </a:solidFill>
              <a:prstDash val="sysDot"/>
            </a:ln>
          </c:spPr>
          <c:marker>
            <c:symbol val="none"/>
          </c:marker>
          <c:cat>
            <c:numRef>
              <c:f>DATAintropprice!$A$18:$A$82</c:f>
              <c:numCache>
                <c:formatCode>General</c:formatCode>
                <c:ptCount val="65"/>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pt idx="63">
                  <c:v>2010</c:v>
                </c:pt>
                <c:pt idx="64">
                  <c:v>2011</c:v>
                </c:pt>
              </c:numCache>
            </c:numRef>
          </c:cat>
          <c:val>
            <c:numRef>
              <c:f>DATAintropprice!$AM$18:$AM$80</c:f>
              <c:numCache>
                <c:formatCode>0.000</c:formatCode>
                <c:ptCount val="63"/>
                <c:pt idx="0">
                  <c:v>120.7548842680837</c:v>
                </c:pt>
                <c:pt idx="1">
                  <c:v>126.04907808924695</c:v>
                </c:pt>
                <c:pt idx="2">
                  <c:v>127.4899662924562</c:v>
                </c:pt>
                <c:pt idx="3">
                  <c:v>124.31156683726198</c:v>
                </c:pt>
                <c:pt idx="4">
                  <c:v>123.70009549488226</c:v>
                </c:pt>
                <c:pt idx="5">
                  <c:v>128.61387462730821</c:v>
                </c:pt>
                <c:pt idx="6">
                  <c:v>129.15711993372253</c:v>
                </c:pt>
                <c:pt idx="7">
                  <c:v>132.23260746958434</c:v>
                </c:pt>
                <c:pt idx="8">
                  <c:v>131.86748314658652</c:v>
                </c:pt>
                <c:pt idx="9">
                  <c:v>124.62516057009024</c:v>
                </c:pt>
                <c:pt idx="10">
                  <c:v>123.09787510649517</c:v>
                </c:pt>
                <c:pt idx="11">
                  <c:v>128.11532936834357</c:v>
                </c:pt>
                <c:pt idx="12">
                  <c:v>129.03962063880886</c:v>
                </c:pt>
                <c:pt idx="13">
                  <c:v>132.45611762631876</c:v>
                </c:pt>
                <c:pt idx="14">
                  <c:v>137.16820501414236</c:v>
                </c:pt>
                <c:pt idx="15">
                  <c:v>140.28822381142933</c:v>
                </c:pt>
                <c:pt idx="16">
                  <c:v>143.67668171071341</c:v>
                </c:pt>
                <c:pt idx="17">
                  <c:v>146.58875788842434</c:v>
                </c:pt>
                <c:pt idx="18">
                  <c:v>147.47165785177299</c:v>
                </c:pt>
                <c:pt idx="19">
                  <c:v>148.6640123868998</c:v>
                </c:pt>
                <c:pt idx="20">
                  <c:v>150.59651898704095</c:v>
                </c:pt>
                <c:pt idx="21">
                  <c:v>151.49386764215555</c:v>
                </c:pt>
                <c:pt idx="22">
                  <c:v>152.50980828624029</c:v>
                </c:pt>
                <c:pt idx="23">
                  <c:v>155.35569781314484</c:v>
                </c:pt>
                <c:pt idx="24">
                  <c:v>157.79884695743149</c:v>
                </c:pt>
                <c:pt idx="25">
                  <c:v>159.87820150018584</c:v>
                </c:pt>
                <c:pt idx="26">
                  <c:v>161.22736876999934</c:v>
                </c:pt>
                <c:pt idx="27">
                  <c:v>162.63498566492683</c:v>
                </c:pt>
                <c:pt idx="28">
                  <c:v>162.7757791192447</c:v>
                </c:pt>
                <c:pt idx="29">
                  <c:v>167.7084385499175</c:v>
                </c:pt>
                <c:pt idx="30">
                  <c:v>168.77404647413587</c:v>
                </c:pt>
                <c:pt idx="31">
                  <c:v>172.6808637289426</c:v>
                </c:pt>
                <c:pt idx="32">
                  <c:v>177.95353748714263</c:v>
                </c:pt>
                <c:pt idx="33">
                  <c:v>190.55511553246473</c:v>
                </c:pt>
                <c:pt idx="34">
                  <c:v>198.70610241145062</c:v>
                </c:pt>
                <c:pt idx="35">
                  <c:v>208.85972802315166</c:v>
                </c:pt>
                <c:pt idx="36">
                  <c:v>224.16703235080203</c:v>
                </c:pt>
                <c:pt idx="37">
                  <c:v>240.57736436254103</c:v>
                </c:pt>
                <c:pt idx="38">
                  <c:v>254.38777473111136</c:v>
                </c:pt>
                <c:pt idx="39">
                  <c:v>268.48289186721843</c:v>
                </c:pt>
                <c:pt idx="40">
                  <c:v>277.61854759505451</c:v>
                </c:pt>
                <c:pt idx="41">
                  <c:v>289.18211956633922</c:v>
                </c:pt>
                <c:pt idx="42">
                  <c:v>304.22573460982437</c:v>
                </c:pt>
                <c:pt idx="43">
                  <c:v>321.7863903401618</c:v>
                </c:pt>
                <c:pt idx="44">
                  <c:v>342.8940741467967</c:v>
                </c:pt>
                <c:pt idx="45">
                  <c:v>363.46745915223755</c:v>
                </c:pt>
                <c:pt idx="46">
                  <c:v>384.66541796534528</c:v>
                </c:pt>
                <c:pt idx="47">
                  <c:v>403.19542162353218</c:v>
                </c:pt>
                <c:pt idx="48">
                  <c:v>423.81669428510077</c:v>
                </c:pt>
                <c:pt idx="49">
                  <c:v>454.20096180433097</c:v>
                </c:pt>
                <c:pt idx="50">
                  <c:v>488.24842761654963</c:v>
                </c:pt>
                <c:pt idx="51">
                  <c:v>522.17341039611301</c:v>
                </c:pt>
                <c:pt idx="52">
                  <c:v>553.05607595560434</c:v>
                </c:pt>
                <c:pt idx="53">
                  <c:v>583.61626203507899</c:v>
                </c:pt>
                <c:pt idx="54">
                  <c:v>626.16155883632575</c:v>
                </c:pt>
                <c:pt idx="55">
                  <c:v>656.53544145786987</c:v>
                </c:pt>
                <c:pt idx="56">
                  <c:v>697.53587639690977</c:v>
                </c:pt>
                <c:pt idx="57">
                  <c:v>725.75667493370838</c:v>
                </c:pt>
                <c:pt idx="58">
                  <c:v>748.90846789911359</c:v>
                </c:pt>
                <c:pt idx="59">
                  <c:v>773.25932041419912</c:v>
                </c:pt>
                <c:pt idx="60">
                  <c:v>793.55370470921002</c:v>
                </c:pt>
                <c:pt idx="61">
                  <c:v>830.6122514684215</c:v>
                </c:pt>
                <c:pt idx="62">
                  <c:v>862.45828989829602</c:v>
                </c:pt>
              </c:numCache>
            </c:numRef>
          </c:val>
          <c:smooth val="0"/>
          <c:extLst>
            <c:ext xmlns:c16="http://schemas.microsoft.com/office/drawing/2014/chart" uri="{C3380CC4-5D6E-409C-BE32-E72D297353CC}">
              <c16:uniqueId val="{00000001-F85F-4651-8048-38C4262006A0}"/>
            </c:ext>
          </c:extLst>
        </c:ser>
        <c:dLbls>
          <c:showLegendKey val="0"/>
          <c:showVal val="0"/>
          <c:showCatName val="0"/>
          <c:showSerName val="0"/>
          <c:showPercent val="0"/>
          <c:showBubbleSize val="0"/>
        </c:dLbls>
        <c:smooth val="0"/>
        <c:axId val="578259984"/>
        <c:axId val="578258024"/>
      </c:lineChart>
      <c:catAx>
        <c:axId val="578259984"/>
        <c:scaling>
          <c:orientation val="minMax"/>
        </c:scaling>
        <c:delete val="0"/>
        <c:axPos val="b"/>
        <c:majorGridlines/>
        <c:numFmt formatCode="General" sourceLinked="1"/>
        <c:majorTickMark val="out"/>
        <c:minorTickMark val="none"/>
        <c:tickLblPos val="nextTo"/>
        <c:txPr>
          <a:bodyPr/>
          <a:lstStyle/>
          <a:p>
            <a:pPr>
              <a:defRPr sz="1400" b="1"/>
            </a:pPr>
            <a:endParaRPr lang="en-US"/>
          </a:p>
        </c:txPr>
        <c:crossAx val="578258024"/>
        <c:crosses val="autoZero"/>
        <c:auto val="1"/>
        <c:lblAlgn val="ctr"/>
        <c:lblOffset val="100"/>
        <c:tickLblSkip val="4"/>
        <c:tickMarkSkip val="2"/>
        <c:noMultiLvlLbl val="0"/>
      </c:catAx>
      <c:valAx>
        <c:axId val="578258024"/>
        <c:scaling>
          <c:logBase val="10"/>
          <c:orientation val="minMax"/>
          <c:min val="10"/>
        </c:scaling>
        <c:delete val="0"/>
        <c:axPos val="l"/>
        <c:majorGridlines/>
        <c:numFmt formatCode="0" sourceLinked="0"/>
        <c:majorTickMark val="out"/>
        <c:minorTickMark val="none"/>
        <c:tickLblPos val="nextTo"/>
        <c:txPr>
          <a:bodyPr/>
          <a:lstStyle/>
          <a:p>
            <a:pPr>
              <a:defRPr sz="1400" b="1"/>
            </a:pPr>
            <a:endParaRPr lang="en-US"/>
          </a:p>
        </c:txPr>
        <c:crossAx val="578259984"/>
        <c:crosses val="autoZero"/>
        <c:crossBetween val="between"/>
      </c:valAx>
      <c:spPr>
        <a:ln>
          <a:solidFill>
            <a:schemeClr val="tx1"/>
          </a:solidFill>
        </a:ln>
      </c:spPr>
    </c:plotArea>
    <c:legend>
      <c:legendPos val="b"/>
      <c:overlay val="0"/>
    </c:legend>
    <c:plotVisOnly val="1"/>
    <c:dispBlanksAs val="gap"/>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90163185424624E-2"/>
          <c:y val="8.108539693239529E-2"/>
          <c:w val="0.88571681794488588"/>
          <c:h val="0.79547104890148268"/>
        </c:manualLayout>
      </c:layout>
      <c:lineChart>
        <c:grouping val="standard"/>
        <c:varyColors val="0"/>
        <c:ser>
          <c:idx val="0"/>
          <c:order val="0"/>
          <c:tx>
            <c:strRef>
              <c:f>DATAintropprice!$E$10</c:f>
              <c:strCache>
                <c:ptCount val="1"/>
                <c:pt idx="0">
                  <c:v>3 mo CD</c:v>
                </c:pt>
              </c:strCache>
            </c:strRef>
          </c:tx>
          <c:spPr>
            <a:ln w="25400">
              <a:solidFill>
                <a:prstClr val="black"/>
              </a:solidFill>
              <a:prstDash val="dashDot"/>
            </a:ln>
          </c:spPr>
          <c:marker>
            <c:symbol val="none"/>
          </c:marker>
          <c:cat>
            <c:numRef>
              <c:f>DATAintropprice!$A$11:$A$82</c:f>
              <c:numCache>
                <c:formatCode>General</c:formatCode>
                <c:ptCount val="7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pt idx="70">
                  <c:v>2010</c:v>
                </c:pt>
                <c:pt idx="71">
                  <c:v>2011</c:v>
                </c:pt>
              </c:numCache>
            </c:numRef>
          </c:cat>
          <c:val>
            <c:numRef>
              <c:f>DATAintropprice!$E$11:$E$82</c:f>
              <c:numCache>
                <c:formatCode>General</c:formatCode>
                <c:ptCount val="72"/>
                <c:pt idx="24">
                  <c:v>3.92</c:v>
                </c:pt>
                <c:pt idx="25">
                  <c:v>4.3600000000000003</c:v>
                </c:pt>
                <c:pt idx="26">
                  <c:v>5.45</c:v>
                </c:pt>
                <c:pt idx="27">
                  <c:v>4.99</c:v>
                </c:pt>
                <c:pt idx="28">
                  <c:v>5.82</c:v>
                </c:pt>
                <c:pt idx="29">
                  <c:v>7.23</c:v>
                </c:pt>
                <c:pt idx="30">
                  <c:v>7.55</c:v>
                </c:pt>
                <c:pt idx="31">
                  <c:v>5</c:v>
                </c:pt>
                <c:pt idx="32">
                  <c:v>4.66</c:v>
                </c:pt>
                <c:pt idx="33">
                  <c:v>9.3000000000000007</c:v>
                </c:pt>
                <c:pt idx="34">
                  <c:v>10.29</c:v>
                </c:pt>
                <c:pt idx="35">
                  <c:v>6.44</c:v>
                </c:pt>
                <c:pt idx="36">
                  <c:v>5.27</c:v>
                </c:pt>
                <c:pt idx="37">
                  <c:v>5.63</c:v>
                </c:pt>
                <c:pt idx="38">
                  <c:v>8.2100000000000009</c:v>
                </c:pt>
                <c:pt idx="39">
                  <c:v>11.2</c:v>
                </c:pt>
                <c:pt idx="40">
                  <c:v>13.02</c:v>
                </c:pt>
                <c:pt idx="41">
                  <c:v>15.93</c:v>
                </c:pt>
                <c:pt idx="42">
                  <c:v>12.27</c:v>
                </c:pt>
                <c:pt idx="43">
                  <c:v>9.07</c:v>
                </c:pt>
                <c:pt idx="44">
                  <c:v>10.39</c:v>
                </c:pt>
                <c:pt idx="45">
                  <c:v>8.0399999999999991</c:v>
                </c:pt>
                <c:pt idx="46">
                  <c:v>6.51</c:v>
                </c:pt>
                <c:pt idx="47">
                  <c:v>6.87</c:v>
                </c:pt>
                <c:pt idx="48">
                  <c:v>7.73</c:v>
                </c:pt>
                <c:pt idx="49">
                  <c:v>9.09</c:v>
                </c:pt>
                <c:pt idx="50">
                  <c:v>8.15</c:v>
                </c:pt>
                <c:pt idx="51">
                  <c:v>5.83</c:v>
                </c:pt>
                <c:pt idx="52">
                  <c:v>3.68</c:v>
                </c:pt>
                <c:pt idx="53">
                  <c:v>3.17</c:v>
                </c:pt>
                <c:pt idx="54">
                  <c:v>4.63</c:v>
                </c:pt>
                <c:pt idx="55">
                  <c:v>5.92</c:v>
                </c:pt>
                <c:pt idx="56">
                  <c:v>5.39</c:v>
                </c:pt>
                <c:pt idx="57">
                  <c:v>5.62</c:v>
                </c:pt>
                <c:pt idx="58">
                  <c:v>5.47</c:v>
                </c:pt>
                <c:pt idx="59">
                  <c:v>5.33</c:v>
                </c:pt>
                <c:pt idx="60">
                  <c:v>6.46</c:v>
                </c:pt>
                <c:pt idx="61">
                  <c:v>3.71</c:v>
                </c:pt>
                <c:pt idx="62">
                  <c:v>1.73</c:v>
                </c:pt>
                <c:pt idx="63">
                  <c:v>1.1499999999999999</c:v>
                </c:pt>
                <c:pt idx="64">
                  <c:v>1.57</c:v>
                </c:pt>
                <c:pt idx="65">
                  <c:v>3.51</c:v>
                </c:pt>
                <c:pt idx="66">
                  <c:v>5.16</c:v>
                </c:pt>
                <c:pt idx="67">
                  <c:v>5.27</c:v>
                </c:pt>
                <c:pt idx="68">
                  <c:v>2.97</c:v>
                </c:pt>
                <c:pt idx="69">
                  <c:v>0.55000000000000004</c:v>
                </c:pt>
                <c:pt idx="70">
                  <c:v>0.31</c:v>
                </c:pt>
                <c:pt idx="71">
                  <c:v>0.3</c:v>
                </c:pt>
              </c:numCache>
            </c:numRef>
          </c:val>
          <c:smooth val="0"/>
          <c:extLst>
            <c:ext xmlns:c16="http://schemas.microsoft.com/office/drawing/2014/chart" uri="{C3380CC4-5D6E-409C-BE32-E72D297353CC}">
              <c16:uniqueId val="{00000000-C56D-46E9-9A6A-8C9B938DD3C0}"/>
            </c:ext>
          </c:extLst>
        </c:ser>
        <c:ser>
          <c:idx val="2"/>
          <c:order val="1"/>
          <c:tx>
            <c:strRef>
              <c:f>DATAintropprice!$B$10</c:f>
              <c:strCache>
                <c:ptCount val="1"/>
                <c:pt idx="0">
                  <c:v>Discount Rate</c:v>
                </c:pt>
              </c:strCache>
            </c:strRef>
          </c:tx>
          <c:spPr>
            <a:ln>
              <a:solidFill>
                <a:prstClr val="black"/>
              </a:solidFill>
              <a:prstDash val="sysDot"/>
            </a:ln>
          </c:spPr>
          <c:marker>
            <c:symbol val="none"/>
          </c:marker>
          <c:cat>
            <c:numRef>
              <c:f>DATAintropprice!$A$11:$A$82</c:f>
              <c:numCache>
                <c:formatCode>General</c:formatCode>
                <c:ptCount val="7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pt idx="70">
                  <c:v>2010</c:v>
                </c:pt>
                <c:pt idx="71">
                  <c:v>2011</c:v>
                </c:pt>
              </c:numCache>
            </c:numRef>
          </c:cat>
          <c:val>
            <c:numRef>
              <c:f>DATAintropprice!$B$11:$B$82</c:f>
              <c:numCache>
                <c:formatCode>#,##0.00</c:formatCode>
                <c:ptCount val="72"/>
                <c:pt idx="0">
                  <c:v>1</c:v>
                </c:pt>
                <c:pt idx="1">
                  <c:v>1</c:v>
                </c:pt>
                <c:pt idx="2">
                  <c:v>1</c:v>
                </c:pt>
                <c:pt idx="3">
                  <c:v>1</c:v>
                </c:pt>
                <c:pt idx="4">
                  <c:v>1</c:v>
                </c:pt>
                <c:pt idx="5">
                  <c:v>1</c:v>
                </c:pt>
                <c:pt idx="6">
                  <c:v>1</c:v>
                </c:pt>
                <c:pt idx="7">
                  <c:v>1</c:v>
                </c:pt>
                <c:pt idx="8">
                  <c:v>1.34</c:v>
                </c:pt>
                <c:pt idx="9">
                  <c:v>1.5</c:v>
                </c:pt>
                <c:pt idx="10">
                  <c:v>1.59</c:v>
                </c:pt>
                <c:pt idx="11">
                  <c:v>1.75</c:v>
                </c:pt>
                <c:pt idx="12">
                  <c:v>1.75</c:v>
                </c:pt>
                <c:pt idx="13">
                  <c:v>1.99</c:v>
                </c:pt>
                <c:pt idx="14">
                  <c:v>1.6</c:v>
                </c:pt>
                <c:pt idx="15">
                  <c:v>1.89</c:v>
                </c:pt>
                <c:pt idx="16">
                  <c:v>2.77</c:v>
                </c:pt>
                <c:pt idx="17">
                  <c:v>3.12</c:v>
                </c:pt>
                <c:pt idx="18">
                  <c:v>2.15</c:v>
                </c:pt>
                <c:pt idx="19">
                  <c:v>3.36</c:v>
                </c:pt>
                <c:pt idx="20">
                  <c:v>3.53</c:v>
                </c:pt>
                <c:pt idx="21">
                  <c:v>3</c:v>
                </c:pt>
                <c:pt idx="22">
                  <c:v>3</c:v>
                </c:pt>
                <c:pt idx="23">
                  <c:v>3.23</c:v>
                </c:pt>
                <c:pt idx="24">
                  <c:v>3.55</c:v>
                </c:pt>
                <c:pt idx="25">
                  <c:v>4.04</c:v>
                </c:pt>
                <c:pt idx="26">
                  <c:v>4.5</c:v>
                </c:pt>
                <c:pt idx="27">
                  <c:v>4.1900000000000004</c:v>
                </c:pt>
                <c:pt idx="28">
                  <c:v>5.17</c:v>
                </c:pt>
                <c:pt idx="29">
                  <c:v>5.87</c:v>
                </c:pt>
                <c:pt idx="30">
                  <c:v>5.95</c:v>
                </c:pt>
                <c:pt idx="31">
                  <c:v>4.88</c:v>
                </c:pt>
                <c:pt idx="32">
                  <c:v>4.5</c:v>
                </c:pt>
                <c:pt idx="33">
                  <c:v>6.45</c:v>
                </c:pt>
                <c:pt idx="34">
                  <c:v>7.83</c:v>
                </c:pt>
                <c:pt idx="35">
                  <c:v>6.25</c:v>
                </c:pt>
                <c:pt idx="36">
                  <c:v>5.5</c:v>
                </c:pt>
                <c:pt idx="37">
                  <c:v>5.46</c:v>
                </c:pt>
                <c:pt idx="38">
                  <c:v>7.46</c:v>
                </c:pt>
                <c:pt idx="39">
                  <c:v>10.29</c:v>
                </c:pt>
                <c:pt idx="40">
                  <c:v>11.77</c:v>
                </c:pt>
                <c:pt idx="41">
                  <c:v>13.42</c:v>
                </c:pt>
                <c:pt idx="42">
                  <c:v>11.01</c:v>
                </c:pt>
                <c:pt idx="43">
                  <c:v>8.5</c:v>
                </c:pt>
                <c:pt idx="44">
                  <c:v>8.8000000000000007</c:v>
                </c:pt>
                <c:pt idx="45">
                  <c:v>7.69</c:v>
                </c:pt>
                <c:pt idx="46">
                  <c:v>6.32</c:v>
                </c:pt>
                <c:pt idx="47">
                  <c:v>5.66</c:v>
                </c:pt>
                <c:pt idx="48">
                  <c:v>6.2</c:v>
                </c:pt>
                <c:pt idx="49">
                  <c:v>6.93</c:v>
                </c:pt>
                <c:pt idx="50">
                  <c:v>6.98</c:v>
                </c:pt>
                <c:pt idx="51">
                  <c:v>5.45</c:v>
                </c:pt>
                <c:pt idx="52">
                  <c:v>3.25</c:v>
                </c:pt>
                <c:pt idx="53">
                  <c:v>3</c:v>
                </c:pt>
                <c:pt idx="54">
                  <c:v>3.6</c:v>
                </c:pt>
                <c:pt idx="55">
                  <c:v>5.21</c:v>
                </c:pt>
                <c:pt idx="56">
                  <c:v>5.0199999999999996</c:v>
                </c:pt>
                <c:pt idx="57">
                  <c:v>5</c:v>
                </c:pt>
                <c:pt idx="58">
                  <c:v>4.92</c:v>
                </c:pt>
                <c:pt idx="59">
                  <c:v>4.62</c:v>
                </c:pt>
                <c:pt idx="60">
                  <c:v>5.73</c:v>
                </c:pt>
                <c:pt idx="61">
                  <c:v>3.4</c:v>
                </c:pt>
                <c:pt idx="62">
                  <c:v>1.17</c:v>
                </c:pt>
                <c:pt idx="63">
                  <c:v>2.12</c:v>
                </c:pt>
                <c:pt idx="64">
                  <c:v>2.34</c:v>
                </c:pt>
                <c:pt idx="65">
                  <c:v>4.1900000000000004</c:v>
                </c:pt>
                <c:pt idx="66">
                  <c:v>5.96</c:v>
                </c:pt>
                <c:pt idx="67">
                  <c:v>5.86</c:v>
                </c:pt>
                <c:pt idx="68">
                  <c:v>2.3899999999999997</c:v>
                </c:pt>
                <c:pt idx="69">
                  <c:v>0.5</c:v>
                </c:pt>
                <c:pt idx="70">
                  <c:v>0.72</c:v>
                </c:pt>
                <c:pt idx="71">
                  <c:v>0.75</c:v>
                </c:pt>
              </c:numCache>
            </c:numRef>
          </c:val>
          <c:smooth val="0"/>
          <c:extLst>
            <c:ext xmlns:c16="http://schemas.microsoft.com/office/drawing/2014/chart" uri="{C3380CC4-5D6E-409C-BE32-E72D297353CC}">
              <c16:uniqueId val="{00000001-C56D-46E9-9A6A-8C9B938DD3C0}"/>
            </c:ext>
          </c:extLst>
        </c:ser>
        <c:ser>
          <c:idx val="3"/>
          <c:order val="2"/>
          <c:tx>
            <c:strRef>
              <c:f>DATAintropprice!$C$10</c:f>
              <c:strCache>
                <c:ptCount val="1"/>
                <c:pt idx="0">
                  <c:v>Fed Funds</c:v>
                </c:pt>
              </c:strCache>
            </c:strRef>
          </c:tx>
          <c:spPr>
            <a:ln>
              <a:solidFill>
                <a:prstClr val="black"/>
              </a:solidFill>
              <a:prstDash val="dash"/>
            </a:ln>
          </c:spPr>
          <c:marker>
            <c:symbol val="none"/>
          </c:marker>
          <c:cat>
            <c:numRef>
              <c:f>DATAintropprice!$A$11:$A$82</c:f>
              <c:numCache>
                <c:formatCode>General</c:formatCode>
                <c:ptCount val="72"/>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pt idx="70">
                  <c:v>2010</c:v>
                </c:pt>
                <c:pt idx="71">
                  <c:v>2011</c:v>
                </c:pt>
              </c:numCache>
            </c:numRef>
          </c:cat>
          <c:val>
            <c:numRef>
              <c:f>DATAintropprice!$C$11:$C$82</c:f>
              <c:numCache>
                <c:formatCode>General</c:formatCode>
                <c:ptCount val="72"/>
                <c:pt idx="15" formatCode="0.00">
                  <c:v>1.79</c:v>
                </c:pt>
                <c:pt idx="16" formatCode="0.00">
                  <c:v>2.73</c:v>
                </c:pt>
                <c:pt idx="17" formatCode="0.00">
                  <c:v>3.11</c:v>
                </c:pt>
                <c:pt idx="18" formatCode="0.00">
                  <c:v>1.57</c:v>
                </c:pt>
                <c:pt idx="19" formatCode="0.00">
                  <c:v>3.31</c:v>
                </c:pt>
                <c:pt idx="20" formatCode="0.00">
                  <c:v>3.21</c:v>
                </c:pt>
                <c:pt idx="21" formatCode="0.00">
                  <c:v>1.95</c:v>
                </c:pt>
                <c:pt idx="22" formatCode="0.00">
                  <c:v>2.71</c:v>
                </c:pt>
                <c:pt idx="23" formatCode="0.00">
                  <c:v>3.18</c:v>
                </c:pt>
                <c:pt idx="24" formatCode="0.00">
                  <c:v>3.5</c:v>
                </c:pt>
                <c:pt idx="25" formatCode="0.00">
                  <c:v>4.07</c:v>
                </c:pt>
                <c:pt idx="26" formatCode="0.00">
                  <c:v>5.1100000000000003</c:v>
                </c:pt>
                <c:pt idx="27" formatCode="0.00">
                  <c:v>4.22</c:v>
                </c:pt>
                <c:pt idx="28" formatCode="0.00">
                  <c:v>5.66</c:v>
                </c:pt>
                <c:pt idx="29" formatCode="0.00">
                  <c:v>8.2100000000000009</c:v>
                </c:pt>
                <c:pt idx="30" formatCode="0.00">
                  <c:v>7.17</c:v>
                </c:pt>
                <c:pt idx="31" formatCode="0.00">
                  <c:v>4.67</c:v>
                </c:pt>
                <c:pt idx="32" formatCode="0.00">
                  <c:v>4.4400000000000004</c:v>
                </c:pt>
                <c:pt idx="33" formatCode="0.00">
                  <c:v>8.74</c:v>
                </c:pt>
                <c:pt idx="34" formatCode="0.00">
                  <c:v>10.51</c:v>
                </c:pt>
                <c:pt idx="35" formatCode="0.00">
                  <c:v>5.82</c:v>
                </c:pt>
                <c:pt idx="36" formatCode="0.00">
                  <c:v>5.05</c:v>
                </c:pt>
                <c:pt idx="37" formatCode="0.00">
                  <c:v>5.54</c:v>
                </c:pt>
                <c:pt idx="38" formatCode="0.00">
                  <c:v>7.94</c:v>
                </c:pt>
                <c:pt idx="39" formatCode="0.00">
                  <c:v>11.2</c:v>
                </c:pt>
                <c:pt idx="40" formatCode="0.00">
                  <c:v>13.35</c:v>
                </c:pt>
                <c:pt idx="41" formatCode="0.00">
                  <c:v>16.39</c:v>
                </c:pt>
                <c:pt idx="42" formatCode="0.00">
                  <c:v>12.24</c:v>
                </c:pt>
                <c:pt idx="43" formatCode="0.00">
                  <c:v>9.09</c:v>
                </c:pt>
                <c:pt idx="44" formatCode="0.00">
                  <c:v>10.23</c:v>
                </c:pt>
                <c:pt idx="45" formatCode="0.00">
                  <c:v>8.1</c:v>
                </c:pt>
                <c:pt idx="46" formatCode="0.00">
                  <c:v>6.8</c:v>
                </c:pt>
                <c:pt idx="47" formatCode="0.00">
                  <c:v>6.66</c:v>
                </c:pt>
                <c:pt idx="48" formatCode="0.00">
                  <c:v>7.57</c:v>
                </c:pt>
                <c:pt idx="49" formatCode="0.00">
                  <c:v>9.2100000000000009</c:v>
                </c:pt>
                <c:pt idx="50" formatCode="0.00">
                  <c:v>8.1</c:v>
                </c:pt>
                <c:pt idx="51" formatCode="0.00">
                  <c:v>5.69</c:v>
                </c:pt>
                <c:pt idx="52" formatCode="0.00">
                  <c:v>3.52</c:v>
                </c:pt>
                <c:pt idx="53" formatCode="0.00">
                  <c:v>3.02</c:v>
                </c:pt>
                <c:pt idx="54" formatCode="0.00">
                  <c:v>4.21</c:v>
                </c:pt>
                <c:pt idx="55" formatCode="0.00">
                  <c:v>5.83</c:v>
                </c:pt>
                <c:pt idx="56" formatCode="0.00">
                  <c:v>5.3</c:v>
                </c:pt>
                <c:pt idx="57" formatCode="0.00">
                  <c:v>5.46</c:v>
                </c:pt>
                <c:pt idx="58" formatCode="0.00">
                  <c:v>5.35</c:v>
                </c:pt>
                <c:pt idx="59" formatCode="0.00">
                  <c:v>4.97</c:v>
                </c:pt>
                <c:pt idx="60" formatCode="0.00">
                  <c:v>6.24</c:v>
                </c:pt>
                <c:pt idx="61" formatCode="0.00">
                  <c:v>3.88</c:v>
                </c:pt>
                <c:pt idx="62" formatCode="0.00">
                  <c:v>1.67</c:v>
                </c:pt>
                <c:pt idx="63" formatCode="0.00">
                  <c:v>1.1299999999999999</c:v>
                </c:pt>
                <c:pt idx="64" formatCode="0.00">
                  <c:v>1.35</c:v>
                </c:pt>
                <c:pt idx="65" formatCode="0.00">
                  <c:v>3.22</c:v>
                </c:pt>
                <c:pt idx="66" formatCode="0.00">
                  <c:v>4.97</c:v>
                </c:pt>
                <c:pt idx="67" formatCode="0.00">
                  <c:v>5.0199999999999996</c:v>
                </c:pt>
                <c:pt idx="68" formatCode="0.00">
                  <c:v>1.92</c:v>
                </c:pt>
                <c:pt idx="69" formatCode="0.00">
                  <c:v>0.16</c:v>
                </c:pt>
                <c:pt idx="70" formatCode="0.00">
                  <c:v>0.18</c:v>
                </c:pt>
                <c:pt idx="71" formatCode="0.00">
                  <c:v>0.1</c:v>
                </c:pt>
              </c:numCache>
            </c:numRef>
          </c:val>
          <c:smooth val="0"/>
          <c:extLst>
            <c:ext xmlns:c16="http://schemas.microsoft.com/office/drawing/2014/chart" uri="{C3380CC4-5D6E-409C-BE32-E72D297353CC}">
              <c16:uniqueId val="{00000002-C56D-46E9-9A6A-8C9B938DD3C0}"/>
            </c:ext>
          </c:extLst>
        </c:ser>
        <c:ser>
          <c:idx val="1"/>
          <c:order val="3"/>
          <c:tx>
            <c:strRef>
              <c:f>DATAintropprice!$I$10</c:f>
              <c:strCache>
                <c:ptCount val="1"/>
                <c:pt idx="0">
                  <c:v>Hi-grade Munis</c:v>
                </c:pt>
              </c:strCache>
            </c:strRef>
          </c:tx>
          <c:spPr>
            <a:ln w="28575">
              <a:solidFill>
                <a:prstClr val="black"/>
              </a:solidFill>
            </a:ln>
          </c:spPr>
          <c:marker>
            <c:symbol val="none"/>
          </c:marker>
          <c:val>
            <c:numRef>
              <c:f>DATAintropprice!$I$11:$I$82</c:f>
              <c:numCache>
                <c:formatCode>#,##0.00</c:formatCode>
                <c:ptCount val="72"/>
                <c:pt idx="0">
                  <c:v>2.5</c:v>
                </c:pt>
                <c:pt idx="1">
                  <c:v>2.1</c:v>
                </c:pt>
                <c:pt idx="2">
                  <c:v>2.36</c:v>
                </c:pt>
                <c:pt idx="3">
                  <c:v>2.06</c:v>
                </c:pt>
                <c:pt idx="4">
                  <c:v>1.86</c:v>
                </c:pt>
                <c:pt idx="5">
                  <c:v>1.67</c:v>
                </c:pt>
                <c:pt idx="6">
                  <c:v>1.64</c:v>
                </c:pt>
                <c:pt idx="7">
                  <c:v>2.0099999999999998</c:v>
                </c:pt>
                <c:pt idx="8">
                  <c:v>2.4</c:v>
                </c:pt>
                <c:pt idx="9">
                  <c:v>2.21</c:v>
                </c:pt>
                <c:pt idx="10">
                  <c:v>1.98</c:v>
                </c:pt>
                <c:pt idx="11">
                  <c:v>2</c:v>
                </c:pt>
                <c:pt idx="12">
                  <c:v>2.19</c:v>
                </c:pt>
                <c:pt idx="13">
                  <c:v>2.72</c:v>
                </c:pt>
                <c:pt idx="14">
                  <c:v>2.37</c:v>
                </c:pt>
                <c:pt idx="15">
                  <c:v>2.5299999999999998</c:v>
                </c:pt>
                <c:pt idx="16">
                  <c:v>2.93</c:v>
                </c:pt>
                <c:pt idx="17">
                  <c:v>3.6</c:v>
                </c:pt>
                <c:pt idx="18">
                  <c:v>3.56</c:v>
                </c:pt>
                <c:pt idx="19">
                  <c:v>3.95</c:v>
                </c:pt>
                <c:pt idx="20">
                  <c:v>3.73</c:v>
                </c:pt>
                <c:pt idx="21">
                  <c:v>3.46</c:v>
                </c:pt>
                <c:pt idx="22">
                  <c:v>3.18</c:v>
                </c:pt>
                <c:pt idx="23">
                  <c:v>3.23</c:v>
                </c:pt>
                <c:pt idx="24">
                  <c:v>3.22</c:v>
                </c:pt>
                <c:pt idx="25">
                  <c:v>3.27</c:v>
                </c:pt>
                <c:pt idx="26">
                  <c:v>3.82</c:v>
                </c:pt>
                <c:pt idx="27">
                  <c:v>3.98</c:v>
                </c:pt>
                <c:pt idx="28">
                  <c:v>4.51</c:v>
                </c:pt>
                <c:pt idx="29">
                  <c:v>5.81</c:v>
                </c:pt>
                <c:pt idx="30">
                  <c:v>6.51</c:v>
                </c:pt>
                <c:pt idx="31">
                  <c:v>5.7</c:v>
                </c:pt>
                <c:pt idx="32">
                  <c:v>5.27</c:v>
                </c:pt>
                <c:pt idx="33">
                  <c:v>5.18</c:v>
                </c:pt>
                <c:pt idx="34">
                  <c:v>6.09</c:v>
                </c:pt>
                <c:pt idx="35">
                  <c:v>6.89</c:v>
                </c:pt>
                <c:pt idx="36">
                  <c:v>6.49</c:v>
                </c:pt>
                <c:pt idx="37">
                  <c:v>5.56</c:v>
                </c:pt>
                <c:pt idx="38">
                  <c:v>5.9</c:v>
                </c:pt>
                <c:pt idx="39">
                  <c:v>6.39</c:v>
                </c:pt>
                <c:pt idx="40">
                  <c:v>8.51</c:v>
                </c:pt>
                <c:pt idx="41">
                  <c:v>11.23</c:v>
                </c:pt>
                <c:pt idx="42">
                  <c:v>11.57</c:v>
                </c:pt>
                <c:pt idx="43">
                  <c:v>9.4700000000000006</c:v>
                </c:pt>
                <c:pt idx="44">
                  <c:v>10.15</c:v>
                </c:pt>
                <c:pt idx="45">
                  <c:v>9.18</c:v>
                </c:pt>
                <c:pt idx="46">
                  <c:v>7.38</c:v>
                </c:pt>
                <c:pt idx="47">
                  <c:v>7.73</c:v>
                </c:pt>
                <c:pt idx="48">
                  <c:v>7.76</c:v>
                </c:pt>
                <c:pt idx="49">
                  <c:v>7.24</c:v>
                </c:pt>
                <c:pt idx="50">
                  <c:v>7.25</c:v>
                </c:pt>
                <c:pt idx="51">
                  <c:v>6.89</c:v>
                </c:pt>
                <c:pt idx="52">
                  <c:v>6.41</c:v>
                </c:pt>
                <c:pt idx="53">
                  <c:v>5.63</c:v>
                </c:pt>
                <c:pt idx="54">
                  <c:v>6.19</c:v>
                </c:pt>
                <c:pt idx="55">
                  <c:v>5.95</c:v>
                </c:pt>
                <c:pt idx="56">
                  <c:v>5.75</c:v>
                </c:pt>
                <c:pt idx="57">
                  <c:v>5.55</c:v>
                </c:pt>
                <c:pt idx="58">
                  <c:v>5.12</c:v>
                </c:pt>
                <c:pt idx="59">
                  <c:v>5.43</c:v>
                </c:pt>
                <c:pt idx="60">
                  <c:v>5.77</c:v>
                </c:pt>
                <c:pt idx="61">
                  <c:v>5.19</c:v>
                </c:pt>
                <c:pt idx="62">
                  <c:v>5.05</c:v>
                </c:pt>
                <c:pt idx="63">
                  <c:v>4.7300000000000004</c:v>
                </c:pt>
                <c:pt idx="64">
                  <c:v>4.63</c:v>
                </c:pt>
                <c:pt idx="65">
                  <c:v>4.29</c:v>
                </c:pt>
                <c:pt idx="66">
                  <c:v>4.42</c:v>
                </c:pt>
                <c:pt idx="67">
                  <c:v>4.42</c:v>
                </c:pt>
                <c:pt idx="68">
                  <c:v>4.8</c:v>
                </c:pt>
                <c:pt idx="69">
                  <c:v>4.6399999999999997</c:v>
                </c:pt>
                <c:pt idx="70">
                  <c:v>4.16</c:v>
                </c:pt>
                <c:pt idx="71">
                  <c:v>4.29</c:v>
                </c:pt>
              </c:numCache>
            </c:numRef>
          </c:val>
          <c:smooth val="0"/>
          <c:extLst>
            <c:ext xmlns:c16="http://schemas.microsoft.com/office/drawing/2014/chart" uri="{C3380CC4-5D6E-409C-BE32-E72D297353CC}">
              <c16:uniqueId val="{00000003-C56D-46E9-9A6A-8C9B938DD3C0}"/>
            </c:ext>
          </c:extLst>
        </c:ser>
        <c:ser>
          <c:idx val="4"/>
          <c:order val="4"/>
          <c:tx>
            <c:strRef>
              <c:f>DATAintropprice!$J$10</c:f>
              <c:strCache>
                <c:ptCount val="1"/>
                <c:pt idx="0">
                  <c:v>Corp Aaa</c:v>
                </c:pt>
              </c:strCache>
            </c:strRef>
          </c:tx>
          <c:spPr>
            <a:ln w="34925" cmpd="sng">
              <a:solidFill>
                <a:prstClr val="black"/>
              </a:solidFill>
            </a:ln>
          </c:spPr>
          <c:marker>
            <c:symbol val="none"/>
          </c:marker>
          <c:val>
            <c:numRef>
              <c:f>DATAintropprice!$J$11:$J$82</c:f>
              <c:numCache>
                <c:formatCode>#,##0.00</c:formatCode>
                <c:ptCount val="72"/>
                <c:pt idx="0">
                  <c:v>2.84</c:v>
                </c:pt>
                <c:pt idx="1">
                  <c:v>2.77</c:v>
                </c:pt>
                <c:pt idx="2">
                  <c:v>2.83</c:v>
                </c:pt>
                <c:pt idx="3">
                  <c:v>2.73</c:v>
                </c:pt>
                <c:pt idx="4">
                  <c:v>2.72</c:v>
                </c:pt>
                <c:pt idx="5">
                  <c:v>2.62</c:v>
                </c:pt>
                <c:pt idx="6">
                  <c:v>2.5299999999999998</c:v>
                </c:pt>
                <c:pt idx="7">
                  <c:v>2.61</c:v>
                </c:pt>
                <c:pt idx="8">
                  <c:v>2.82</c:v>
                </c:pt>
                <c:pt idx="9">
                  <c:v>2.66</c:v>
                </c:pt>
                <c:pt idx="10">
                  <c:v>2.62</c:v>
                </c:pt>
                <c:pt idx="11">
                  <c:v>2.86</c:v>
                </c:pt>
                <c:pt idx="12">
                  <c:v>2.96</c:v>
                </c:pt>
                <c:pt idx="13">
                  <c:v>3.2</c:v>
                </c:pt>
                <c:pt idx="14">
                  <c:v>2.9</c:v>
                </c:pt>
                <c:pt idx="15">
                  <c:v>3.06</c:v>
                </c:pt>
                <c:pt idx="16">
                  <c:v>3.36</c:v>
                </c:pt>
                <c:pt idx="17">
                  <c:v>3.89</c:v>
                </c:pt>
                <c:pt idx="18">
                  <c:v>3.79</c:v>
                </c:pt>
                <c:pt idx="19">
                  <c:v>4.38</c:v>
                </c:pt>
                <c:pt idx="20">
                  <c:v>4.41</c:v>
                </c:pt>
                <c:pt idx="21">
                  <c:v>4.3499999999999996</c:v>
                </c:pt>
                <c:pt idx="22">
                  <c:v>4.33</c:v>
                </c:pt>
                <c:pt idx="23">
                  <c:v>4.26</c:v>
                </c:pt>
                <c:pt idx="24">
                  <c:v>4.4000000000000004</c:v>
                </c:pt>
                <c:pt idx="25">
                  <c:v>4.49</c:v>
                </c:pt>
                <c:pt idx="26">
                  <c:v>5.13</c:v>
                </c:pt>
                <c:pt idx="27">
                  <c:v>5.51</c:v>
                </c:pt>
                <c:pt idx="28">
                  <c:v>6.18</c:v>
                </c:pt>
                <c:pt idx="29">
                  <c:v>7.03</c:v>
                </c:pt>
                <c:pt idx="30">
                  <c:v>8.0399999999999991</c:v>
                </c:pt>
                <c:pt idx="31">
                  <c:v>7.39</c:v>
                </c:pt>
                <c:pt idx="32">
                  <c:v>7.21</c:v>
                </c:pt>
                <c:pt idx="33">
                  <c:v>7.44</c:v>
                </c:pt>
                <c:pt idx="34">
                  <c:v>8.57</c:v>
                </c:pt>
                <c:pt idx="35">
                  <c:v>8.83</c:v>
                </c:pt>
                <c:pt idx="36">
                  <c:v>8.43</c:v>
                </c:pt>
                <c:pt idx="37">
                  <c:v>8.02</c:v>
                </c:pt>
                <c:pt idx="38">
                  <c:v>8.73</c:v>
                </c:pt>
                <c:pt idx="39">
                  <c:v>9.6300000000000008</c:v>
                </c:pt>
                <c:pt idx="40">
                  <c:v>11.94</c:v>
                </c:pt>
                <c:pt idx="41">
                  <c:v>14.17</c:v>
                </c:pt>
                <c:pt idx="42">
                  <c:v>13.79</c:v>
                </c:pt>
                <c:pt idx="43">
                  <c:v>12.04</c:v>
                </c:pt>
                <c:pt idx="44">
                  <c:v>12.71</c:v>
                </c:pt>
                <c:pt idx="45">
                  <c:v>11.37</c:v>
                </c:pt>
                <c:pt idx="46">
                  <c:v>9.02</c:v>
                </c:pt>
                <c:pt idx="47">
                  <c:v>9.3800000000000008</c:v>
                </c:pt>
                <c:pt idx="48">
                  <c:v>9.7100000000000009</c:v>
                </c:pt>
                <c:pt idx="49">
                  <c:v>9.26</c:v>
                </c:pt>
                <c:pt idx="50">
                  <c:v>9.32</c:v>
                </c:pt>
                <c:pt idx="51">
                  <c:v>8.77</c:v>
                </c:pt>
                <c:pt idx="52">
                  <c:v>8.14</c:v>
                </c:pt>
                <c:pt idx="53">
                  <c:v>7.22</c:v>
                </c:pt>
                <c:pt idx="54">
                  <c:v>7.96</c:v>
                </c:pt>
                <c:pt idx="55">
                  <c:v>7.59</c:v>
                </c:pt>
                <c:pt idx="56">
                  <c:v>7.37</c:v>
                </c:pt>
                <c:pt idx="57">
                  <c:v>7.26</c:v>
                </c:pt>
                <c:pt idx="58">
                  <c:v>6.53</c:v>
                </c:pt>
                <c:pt idx="59">
                  <c:v>7.04</c:v>
                </c:pt>
                <c:pt idx="60">
                  <c:v>7.62</c:v>
                </c:pt>
                <c:pt idx="61">
                  <c:v>7.08</c:v>
                </c:pt>
                <c:pt idx="62">
                  <c:v>6.49</c:v>
                </c:pt>
                <c:pt idx="63">
                  <c:v>5.67</c:v>
                </c:pt>
                <c:pt idx="64">
                  <c:v>5.63</c:v>
                </c:pt>
                <c:pt idx="65">
                  <c:v>5.24</c:v>
                </c:pt>
                <c:pt idx="66">
                  <c:v>5.59</c:v>
                </c:pt>
                <c:pt idx="67">
                  <c:v>5.56</c:v>
                </c:pt>
                <c:pt idx="68">
                  <c:v>5.63</c:v>
                </c:pt>
                <c:pt idx="69">
                  <c:v>5.31</c:v>
                </c:pt>
                <c:pt idx="70">
                  <c:v>4.9400000000000004</c:v>
                </c:pt>
                <c:pt idx="71">
                  <c:v>4.6399999999999997</c:v>
                </c:pt>
              </c:numCache>
            </c:numRef>
          </c:val>
          <c:smooth val="0"/>
          <c:extLst>
            <c:ext xmlns:c16="http://schemas.microsoft.com/office/drawing/2014/chart" uri="{C3380CC4-5D6E-409C-BE32-E72D297353CC}">
              <c16:uniqueId val="{00000004-C56D-46E9-9A6A-8C9B938DD3C0}"/>
            </c:ext>
          </c:extLst>
        </c:ser>
        <c:dLbls>
          <c:showLegendKey val="0"/>
          <c:showVal val="0"/>
          <c:showCatName val="0"/>
          <c:showSerName val="0"/>
          <c:showPercent val="0"/>
          <c:showBubbleSize val="0"/>
        </c:dLbls>
        <c:smooth val="0"/>
        <c:axId val="499431416"/>
        <c:axId val="499431808"/>
      </c:lineChart>
      <c:catAx>
        <c:axId val="499431416"/>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499431808"/>
        <c:crosses val="autoZero"/>
        <c:auto val="1"/>
        <c:lblAlgn val="ctr"/>
        <c:lblOffset val="100"/>
        <c:tickLblSkip val="4"/>
        <c:tickMarkSkip val="4"/>
        <c:noMultiLvlLbl val="0"/>
      </c:catAx>
      <c:valAx>
        <c:axId val="499431808"/>
        <c:scaling>
          <c:orientation val="minMax"/>
        </c:scaling>
        <c:delete val="0"/>
        <c:axPos val="l"/>
        <c:majorGridlines/>
        <c:numFmt formatCode="General" sourceLinked="1"/>
        <c:majorTickMark val="out"/>
        <c:minorTickMark val="none"/>
        <c:tickLblPos val="nextTo"/>
        <c:txPr>
          <a:bodyPr/>
          <a:lstStyle/>
          <a:p>
            <a:pPr>
              <a:defRPr sz="1200"/>
            </a:pPr>
            <a:endParaRPr lang="en-US"/>
          </a:p>
        </c:txPr>
        <c:crossAx val="499431416"/>
        <c:crosses val="autoZero"/>
        <c:crossBetween val="midCat"/>
      </c:valAx>
      <c:spPr>
        <a:ln>
          <a:solidFill>
            <a:prstClr val="black"/>
          </a:solidFill>
        </a:ln>
      </c:spPr>
    </c:plotArea>
    <c:legend>
      <c:legendPos val="b"/>
      <c:overlay val="0"/>
      <c:txPr>
        <a:bodyPr/>
        <a:lstStyle/>
        <a:p>
          <a:pPr>
            <a:defRPr sz="1200"/>
          </a:pPr>
          <a:endParaRPr lang="en-US"/>
        </a:p>
      </c:txPr>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47276200543532E-2"/>
          <c:y val="8.5311278022154519E-2"/>
          <c:w val="0.85957327028222208"/>
          <c:h val="0.78720126246267164"/>
        </c:manualLayout>
      </c:layout>
      <c:lineChart>
        <c:grouping val="standard"/>
        <c:varyColors val="0"/>
        <c:ser>
          <c:idx val="0"/>
          <c:order val="0"/>
          <c:tx>
            <c:strRef>
              <c:f>DATAintropprice!$D$10</c:f>
              <c:strCache>
                <c:ptCount val="1"/>
                <c:pt idx="0">
                  <c:v>FF/Disc</c:v>
                </c:pt>
              </c:strCache>
            </c:strRef>
          </c:tx>
          <c:spPr>
            <a:ln>
              <a:solidFill>
                <a:schemeClr val="tx1"/>
              </a:solidFill>
              <a:prstDash val="sysDash"/>
            </a:ln>
          </c:spPr>
          <c:marker>
            <c:symbol val="none"/>
          </c:marker>
          <c:cat>
            <c:numRef>
              <c:f>DATAintropprice!$A$11:$A$78</c:f>
              <c:numCache>
                <c:formatCode>General</c:formatCode>
                <c:ptCount val="68"/>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numCache>
            </c:numRef>
          </c:cat>
          <c:val>
            <c:numRef>
              <c:f>DATAintropprice!$D$11:$D$78</c:f>
              <c:numCache>
                <c:formatCode>General</c:formatCode>
                <c:ptCount val="68"/>
                <c:pt idx="15" formatCode="0.00">
                  <c:v>0.9470899470899472</c:v>
                </c:pt>
                <c:pt idx="16" formatCode="0.00">
                  <c:v>0.98555956678700363</c:v>
                </c:pt>
                <c:pt idx="17" formatCode="0.00">
                  <c:v>0.9967948717948717</c:v>
                </c:pt>
                <c:pt idx="18" formatCode="0.00">
                  <c:v>0.73023255813953492</c:v>
                </c:pt>
                <c:pt idx="19" formatCode="0.00">
                  <c:v>0.98511904761904767</c:v>
                </c:pt>
                <c:pt idx="20" formatCode="0.00">
                  <c:v>0.90934844192634567</c:v>
                </c:pt>
                <c:pt idx="21" formatCode="0.00">
                  <c:v>0.65</c:v>
                </c:pt>
                <c:pt idx="22" formatCode="0.00">
                  <c:v>0.90333333333333332</c:v>
                </c:pt>
                <c:pt idx="23" formatCode="0.00">
                  <c:v>0.98452012383900933</c:v>
                </c:pt>
                <c:pt idx="24" formatCode="0.00">
                  <c:v>0.9859154929577465</c:v>
                </c:pt>
                <c:pt idx="25" formatCode="0.00">
                  <c:v>1.0074257425742574</c:v>
                </c:pt>
                <c:pt idx="26" formatCode="0.00">
                  <c:v>1.1355555555555557</c:v>
                </c:pt>
                <c:pt idx="27" formatCode="0.00">
                  <c:v>1.007159904534606</c:v>
                </c:pt>
                <c:pt idx="28" formatCode="0.00">
                  <c:v>1.0947775628626693</c:v>
                </c:pt>
                <c:pt idx="29" formatCode="0.00">
                  <c:v>1.3986371379897786</c:v>
                </c:pt>
                <c:pt idx="30" formatCode="0.00">
                  <c:v>1.2050420168067226</c:v>
                </c:pt>
                <c:pt idx="31" formatCode="0.00">
                  <c:v>0.95696721311475408</c:v>
                </c:pt>
                <c:pt idx="32" formatCode="0.00">
                  <c:v>0.9866666666666668</c:v>
                </c:pt>
                <c:pt idx="33" formatCode="0.00">
                  <c:v>1.3550387596899225</c:v>
                </c:pt>
                <c:pt idx="34" formatCode="0.00">
                  <c:v>1.3422733077905491</c:v>
                </c:pt>
                <c:pt idx="35" formatCode="0.00">
                  <c:v>0.93120000000000003</c:v>
                </c:pt>
                <c:pt idx="36" formatCode="0.00">
                  <c:v>0.9181818181818181</c:v>
                </c:pt>
                <c:pt idx="37" formatCode="0.00">
                  <c:v>1.0146520146520146</c:v>
                </c:pt>
                <c:pt idx="38" formatCode="0.00">
                  <c:v>1.064343163538874</c:v>
                </c:pt>
                <c:pt idx="39" formatCode="0.00">
                  <c:v>1.08843537414966</c:v>
                </c:pt>
                <c:pt idx="40" formatCode="0.00">
                  <c:v>1.1342395921835173</c:v>
                </c:pt>
                <c:pt idx="41" formatCode="0.00">
                  <c:v>1.2213114754098362</c:v>
                </c:pt>
                <c:pt idx="42" formatCode="0.00">
                  <c:v>1.111716621253406</c:v>
                </c:pt>
                <c:pt idx="43" formatCode="0.00">
                  <c:v>1.0694117647058823</c:v>
                </c:pt>
                <c:pt idx="44" formatCode="0.00">
                  <c:v>1.1624999999999999</c:v>
                </c:pt>
                <c:pt idx="45" formatCode="0.00">
                  <c:v>1.0533159947984394</c:v>
                </c:pt>
                <c:pt idx="46" formatCode="0.00">
                  <c:v>1.0759493670886076</c:v>
                </c:pt>
                <c:pt idx="47" formatCode="0.00">
                  <c:v>1.1766784452296819</c:v>
                </c:pt>
                <c:pt idx="48" formatCode="0.00">
                  <c:v>1.2209677419354839</c:v>
                </c:pt>
                <c:pt idx="49" formatCode="0.00">
                  <c:v>1.3290043290043292</c:v>
                </c:pt>
                <c:pt idx="50" formatCode="0.00">
                  <c:v>1.1604584527220629</c:v>
                </c:pt>
                <c:pt idx="51" formatCode="0.00">
                  <c:v>1.0440366972477064</c:v>
                </c:pt>
                <c:pt idx="52" formatCode="0.00">
                  <c:v>1.083076923076923</c:v>
                </c:pt>
                <c:pt idx="53" formatCode="0.00">
                  <c:v>1.0066666666666666</c:v>
                </c:pt>
                <c:pt idx="54" formatCode="0.00">
                  <c:v>1.1694444444444445</c:v>
                </c:pt>
                <c:pt idx="55" formatCode="0.00">
                  <c:v>1.1190019193857965</c:v>
                </c:pt>
                <c:pt idx="56" formatCode="0.00">
                  <c:v>1.0557768924302788</c:v>
                </c:pt>
                <c:pt idx="57" formatCode="0.00">
                  <c:v>1.0920000000000001</c:v>
                </c:pt>
                <c:pt idx="58" formatCode="0.00">
                  <c:v>1.0873983739837398</c:v>
                </c:pt>
                <c:pt idx="59" formatCode="0.00">
                  <c:v>1.0757575757575757</c:v>
                </c:pt>
                <c:pt idx="60" formatCode="0.00">
                  <c:v>1.0890052356020943</c:v>
                </c:pt>
                <c:pt idx="61" formatCode="0.00">
                  <c:v>1.1411764705882352</c:v>
                </c:pt>
                <c:pt idx="62" formatCode="0.00">
                  <c:v>1.4273504273504274</c:v>
                </c:pt>
                <c:pt idx="63" formatCode="0.00">
                  <c:v>0.53301886792452824</c:v>
                </c:pt>
                <c:pt idx="64" formatCode="0.00">
                  <c:v>0.57692307692307698</c:v>
                </c:pt>
                <c:pt idx="65" formatCode="0.00">
                  <c:v>0.76849642004773266</c:v>
                </c:pt>
                <c:pt idx="66" formatCode="0.00">
                  <c:v>0.83389261744966436</c:v>
                </c:pt>
                <c:pt idx="67" formatCode="0.00">
                  <c:v>0.85665529010238894</c:v>
                </c:pt>
              </c:numCache>
            </c:numRef>
          </c:val>
          <c:smooth val="0"/>
          <c:extLst>
            <c:ext xmlns:c16="http://schemas.microsoft.com/office/drawing/2014/chart" uri="{C3380CC4-5D6E-409C-BE32-E72D297353CC}">
              <c16:uniqueId val="{00000000-C076-40A9-A5AD-6C5FE073B326}"/>
            </c:ext>
          </c:extLst>
        </c:ser>
        <c:ser>
          <c:idx val="2"/>
          <c:order val="1"/>
          <c:tx>
            <c:strRef>
              <c:f>DATAintropprice!$F$10</c:f>
              <c:strCache>
                <c:ptCount val="1"/>
                <c:pt idx="0">
                  <c:v>CD/Disc</c:v>
                </c:pt>
              </c:strCache>
            </c:strRef>
          </c:tx>
          <c:spPr>
            <a:ln w="28575">
              <a:solidFill>
                <a:prstClr val="black"/>
              </a:solidFill>
              <a:prstDash val="sysDot"/>
            </a:ln>
          </c:spPr>
          <c:marker>
            <c:symbol val="none"/>
          </c:marker>
          <c:cat>
            <c:numRef>
              <c:f>DATAintropprice!$A$11:$A$78</c:f>
              <c:numCache>
                <c:formatCode>General</c:formatCode>
                <c:ptCount val="68"/>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numCache>
            </c:numRef>
          </c:cat>
          <c:val>
            <c:numRef>
              <c:f>DATAintropprice!$F$11:$F$78</c:f>
              <c:numCache>
                <c:formatCode>General</c:formatCode>
                <c:ptCount val="68"/>
                <c:pt idx="24" formatCode="0.000">
                  <c:v>1.1042253521126761</c:v>
                </c:pt>
                <c:pt idx="25" formatCode="0.000">
                  <c:v>1.0792079207920793</c:v>
                </c:pt>
                <c:pt idx="26" formatCode="0.000">
                  <c:v>1.2111111111111112</c:v>
                </c:pt>
                <c:pt idx="27" formatCode="0.000">
                  <c:v>1.1909307875894988</c:v>
                </c:pt>
                <c:pt idx="28" formatCode="0.000">
                  <c:v>1.125725338491296</c:v>
                </c:pt>
                <c:pt idx="29" formatCode="0.000">
                  <c:v>1.231686541737649</c:v>
                </c:pt>
                <c:pt idx="30" formatCode="0.000">
                  <c:v>1.26890756302521</c:v>
                </c:pt>
                <c:pt idx="31" formatCode="0.000">
                  <c:v>1.0245901639344261</c:v>
                </c:pt>
                <c:pt idx="32" formatCode="0.000">
                  <c:v>1.0355555555555556</c:v>
                </c:pt>
                <c:pt idx="33" formatCode="0.000">
                  <c:v>1.4418604651162792</c:v>
                </c:pt>
                <c:pt idx="34" formatCode="0.000">
                  <c:v>1.314176245210728</c:v>
                </c:pt>
                <c:pt idx="35" formatCode="0.000">
                  <c:v>1.0304</c:v>
                </c:pt>
                <c:pt idx="36" formatCode="0.000">
                  <c:v>0.95818181818181813</c:v>
                </c:pt>
                <c:pt idx="37" formatCode="0.000">
                  <c:v>1.031135531135531</c:v>
                </c:pt>
                <c:pt idx="38" formatCode="0.000">
                  <c:v>1.1005361930294908</c:v>
                </c:pt>
                <c:pt idx="39" formatCode="0.000">
                  <c:v>1.08843537414966</c:v>
                </c:pt>
                <c:pt idx="40" formatCode="0.000">
                  <c:v>1.1062022090059473</c:v>
                </c:pt>
                <c:pt idx="41" formatCode="0.000">
                  <c:v>1.1870342771982116</c:v>
                </c:pt>
                <c:pt idx="42" formatCode="0.000">
                  <c:v>1.1144414168937329</c:v>
                </c:pt>
                <c:pt idx="43" formatCode="0.000">
                  <c:v>1.0670588235294118</c:v>
                </c:pt>
                <c:pt idx="44" formatCode="0.000">
                  <c:v>1.1806818181818182</c:v>
                </c:pt>
                <c:pt idx="45" formatCode="0.000">
                  <c:v>1.0455136540962287</c:v>
                </c:pt>
                <c:pt idx="46" formatCode="0.000">
                  <c:v>1.0300632911392404</c:v>
                </c:pt>
                <c:pt idx="47" formatCode="0.000">
                  <c:v>1.2137809187279152</c:v>
                </c:pt>
                <c:pt idx="48" formatCode="0.000">
                  <c:v>1.2467741935483871</c:v>
                </c:pt>
                <c:pt idx="49" formatCode="0.000">
                  <c:v>1.3116883116883118</c:v>
                </c:pt>
                <c:pt idx="50" formatCode="0.000">
                  <c:v>1.167621776504298</c:v>
                </c:pt>
                <c:pt idx="51" formatCode="0.000">
                  <c:v>1.0697247706422017</c:v>
                </c:pt>
                <c:pt idx="52" formatCode="0.000">
                  <c:v>1.1323076923076925</c:v>
                </c:pt>
                <c:pt idx="53" formatCode="0.000">
                  <c:v>1.0566666666666666</c:v>
                </c:pt>
                <c:pt idx="54" formatCode="0.000">
                  <c:v>1.286111111111111</c:v>
                </c:pt>
                <c:pt idx="55" formatCode="0.000">
                  <c:v>1.1362763915547025</c:v>
                </c:pt>
                <c:pt idx="56" formatCode="0.000">
                  <c:v>1.0737051792828685</c:v>
                </c:pt>
                <c:pt idx="57" formatCode="0.000">
                  <c:v>1.1240000000000001</c:v>
                </c:pt>
                <c:pt idx="58" formatCode="0.000">
                  <c:v>1.1117886178861789</c:v>
                </c:pt>
                <c:pt idx="59" formatCode="0.000">
                  <c:v>1.1536796536796536</c:v>
                </c:pt>
                <c:pt idx="60" formatCode="0.000">
                  <c:v>1.1273996509598603</c:v>
                </c:pt>
                <c:pt idx="61" formatCode="0.000">
                  <c:v>1.0911764705882354</c:v>
                </c:pt>
                <c:pt idx="62" formatCode="0.000">
                  <c:v>1.4786324786324787</c:v>
                </c:pt>
                <c:pt idx="63" formatCode="0.000">
                  <c:v>0.54245283018867918</c:v>
                </c:pt>
                <c:pt idx="64" formatCode="0.000">
                  <c:v>0.670940170940171</c:v>
                </c:pt>
                <c:pt idx="65" formatCode="0.000">
                  <c:v>0.83770883054892586</c:v>
                </c:pt>
                <c:pt idx="66" formatCode="0.000">
                  <c:v>0.865771812080537</c:v>
                </c:pt>
                <c:pt idx="67" formatCode="0.000">
                  <c:v>0.89931740614334454</c:v>
                </c:pt>
              </c:numCache>
            </c:numRef>
          </c:val>
          <c:smooth val="0"/>
          <c:extLst>
            <c:ext xmlns:c16="http://schemas.microsoft.com/office/drawing/2014/chart" uri="{C3380CC4-5D6E-409C-BE32-E72D297353CC}">
              <c16:uniqueId val="{00000001-C076-40A9-A5AD-6C5FE073B326}"/>
            </c:ext>
          </c:extLst>
        </c:ser>
        <c:ser>
          <c:idx val="1"/>
          <c:order val="2"/>
          <c:tx>
            <c:strRef>
              <c:f>DATAintropprice!$K$10</c:f>
              <c:strCache>
                <c:ptCount val="1"/>
                <c:pt idx="0">
                  <c:v>Munis/Disc</c:v>
                </c:pt>
              </c:strCache>
            </c:strRef>
          </c:tx>
          <c:spPr>
            <a:ln>
              <a:solidFill>
                <a:prstClr val="black"/>
              </a:solidFill>
            </a:ln>
          </c:spPr>
          <c:marker>
            <c:symbol val="circle"/>
            <c:size val="4"/>
            <c:spPr>
              <a:solidFill>
                <a:srgbClr val="000000"/>
              </a:solidFill>
              <a:ln>
                <a:solidFill>
                  <a:prstClr val="black"/>
                </a:solidFill>
              </a:ln>
            </c:spPr>
          </c:marker>
          <c:cat>
            <c:numRef>
              <c:f>DATAintropprice!$A$11:$A$78</c:f>
              <c:numCache>
                <c:formatCode>General</c:formatCode>
                <c:ptCount val="68"/>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numCache>
            </c:numRef>
          </c:cat>
          <c:val>
            <c:numRef>
              <c:f>DATAintropprice!$K$11:$K$78</c:f>
              <c:numCache>
                <c:formatCode>#,##0.00</c:formatCode>
                <c:ptCount val="68"/>
                <c:pt idx="0">
                  <c:v>2.5</c:v>
                </c:pt>
                <c:pt idx="1">
                  <c:v>2.1</c:v>
                </c:pt>
                <c:pt idx="2">
                  <c:v>2.36</c:v>
                </c:pt>
                <c:pt idx="3">
                  <c:v>2.06</c:v>
                </c:pt>
                <c:pt idx="4">
                  <c:v>1.86</c:v>
                </c:pt>
                <c:pt idx="5">
                  <c:v>1.67</c:v>
                </c:pt>
                <c:pt idx="6">
                  <c:v>1.64</c:v>
                </c:pt>
                <c:pt idx="7">
                  <c:v>2.0099999999999998</c:v>
                </c:pt>
                <c:pt idx="8">
                  <c:v>1.7910447761194028</c:v>
                </c:pt>
                <c:pt idx="9">
                  <c:v>1.4733333333333334</c:v>
                </c:pt>
                <c:pt idx="10">
                  <c:v>1.2452830188679245</c:v>
                </c:pt>
                <c:pt idx="11">
                  <c:v>1.1428571428571428</c:v>
                </c:pt>
                <c:pt idx="12">
                  <c:v>1.2514285714285713</c:v>
                </c:pt>
                <c:pt idx="13">
                  <c:v>1.3668341708542715</c:v>
                </c:pt>
                <c:pt idx="14">
                  <c:v>1.48125</c:v>
                </c:pt>
                <c:pt idx="15">
                  <c:v>1.3386243386243386</c:v>
                </c:pt>
                <c:pt idx="16">
                  <c:v>1.0577617328519857</c:v>
                </c:pt>
                <c:pt idx="17">
                  <c:v>1.1538461538461537</c:v>
                </c:pt>
                <c:pt idx="18">
                  <c:v>1.6558139534883722</c:v>
                </c:pt>
                <c:pt idx="19">
                  <c:v>1.1755952380952381</c:v>
                </c:pt>
                <c:pt idx="20">
                  <c:v>1.0566572237960341</c:v>
                </c:pt>
                <c:pt idx="21">
                  <c:v>1.1533333333333333</c:v>
                </c:pt>
                <c:pt idx="22">
                  <c:v>1.06</c:v>
                </c:pt>
                <c:pt idx="23">
                  <c:v>1</c:v>
                </c:pt>
                <c:pt idx="24">
                  <c:v>0.90704225352112688</c:v>
                </c:pt>
                <c:pt idx="25">
                  <c:v>0.80940594059405946</c:v>
                </c:pt>
                <c:pt idx="26">
                  <c:v>0.8488888888888888</c:v>
                </c:pt>
                <c:pt idx="27">
                  <c:v>0.94988066825775652</c:v>
                </c:pt>
                <c:pt idx="28">
                  <c:v>0.87234042553191482</c:v>
                </c:pt>
                <c:pt idx="29">
                  <c:v>0.98977853492333889</c:v>
                </c:pt>
                <c:pt idx="30">
                  <c:v>1.0941176470588234</c:v>
                </c:pt>
                <c:pt idx="31">
                  <c:v>1.168032786885246</c:v>
                </c:pt>
                <c:pt idx="32">
                  <c:v>1.171111111111111</c:v>
                </c:pt>
                <c:pt idx="33">
                  <c:v>0.80310077519379841</c:v>
                </c:pt>
                <c:pt idx="34">
                  <c:v>0.77777777777777779</c:v>
                </c:pt>
                <c:pt idx="35">
                  <c:v>1.1024</c:v>
                </c:pt>
                <c:pt idx="36">
                  <c:v>1.18</c:v>
                </c:pt>
                <c:pt idx="37">
                  <c:v>1.0183150183150182</c:v>
                </c:pt>
                <c:pt idx="38">
                  <c:v>0.7908847184986596</c:v>
                </c:pt>
                <c:pt idx="39">
                  <c:v>0.62099125364431484</c:v>
                </c:pt>
                <c:pt idx="40">
                  <c:v>0.72302463891248936</c:v>
                </c:pt>
                <c:pt idx="41">
                  <c:v>0.83681073025335329</c:v>
                </c:pt>
                <c:pt idx="42">
                  <c:v>1.0508628519527703</c:v>
                </c:pt>
                <c:pt idx="43">
                  <c:v>1.1141176470588237</c:v>
                </c:pt>
                <c:pt idx="44">
                  <c:v>1.1534090909090908</c:v>
                </c:pt>
                <c:pt idx="45">
                  <c:v>1.1937581274382314</c:v>
                </c:pt>
                <c:pt idx="46">
                  <c:v>1.1677215189873418</c:v>
                </c:pt>
                <c:pt idx="47">
                  <c:v>1.3657243816254416</c:v>
                </c:pt>
                <c:pt idx="48">
                  <c:v>1.2516129032258063</c:v>
                </c:pt>
                <c:pt idx="49">
                  <c:v>1.0447330447330447</c:v>
                </c:pt>
                <c:pt idx="50">
                  <c:v>1.0386819484240688</c:v>
                </c:pt>
                <c:pt idx="51">
                  <c:v>1.2642201834862383</c:v>
                </c:pt>
                <c:pt idx="52">
                  <c:v>1.9723076923076923</c:v>
                </c:pt>
                <c:pt idx="53">
                  <c:v>1.8766666666666667</c:v>
                </c:pt>
                <c:pt idx="54">
                  <c:v>1.7194444444444446</c:v>
                </c:pt>
                <c:pt idx="55">
                  <c:v>1.1420345489443378</c:v>
                </c:pt>
                <c:pt idx="56">
                  <c:v>1.1454183266932272</c:v>
                </c:pt>
                <c:pt idx="57">
                  <c:v>1.1099999999999999</c:v>
                </c:pt>
                <c:pt idx="58">
                  <c:v>1.0406504065040652</c:v>
                </c:pt>
                <c:pt idx="59">
                  <c:v>1.1753246753246753</c:v>
                </c:pt>
                <c:pt idx="60">
                  <c:v>1.0069808027923211</c:v>
                </c:pt>
                <c:pt idx="61">
                  <c:v>1.5264705882352942</c:v>
                </c:pt>
                <c:pt idx="62">
                  <c:v>4.316239316239316</c:v>
                </c:pt>
                <c:pt idx="63">
                  <c:v>2.2311320754716983</c:v>
                </c:pt>
                <c:pt idx="64">
                  <c:v>1.9786324786324787</c:v>
                </c:pt>
                <c:pt idx="65">
                  <c:v>1.0238663484486872</c:v>
                </c:pt>
                <c:pt idx="66">
                  <c:v>0.74161073825503354</c:v>
                </c:pt>
                <c:pt idx="67">
                  <c:v>0.75426621160409546</c:v>
                </c:pt>
              </c:numCache>
            </c:numRef>
          </c:val>
          <c:smooth val="0"/>
          <c:extLst>
            <c:ext xmlns:c16="http://schemas.microsoft.com/office/drawing/2014/chart" uri="{C3380CC4-5D6E-409C-BE32-E72D297353CC}">
              <c16:uniqueId val="{00000002-C076-40A9-A5AD-6C5FE073B326}"/>
            </c:ext>
          </c:extLst>
        </c:ser>
        <c:ser>
          <c:idx val="3"/>
          <c:order val="3"/>
          <c:tx>
            <c:strRef>
              <c:f>DATAintropprice!$L$10</c:f>
              <c:strCache>
                <c:ptCount val="1"/>
                <c:pt idx="0">
                  <c:v>Corp Aaa/Disc</c:v>
                </c:pt>
              </c:strCache>
            </c:strRef>
          </c:tx>
          <c:spPr>
            <a:ln w="31750">
              <a:solidFill>
                <a:prstClr val="black"/>
              </a:solidFill>
            </a:ln>
          </c:spPr>
          <c:marker>
            <c:symbol val="none"/>
          </c:marker>
          <c:cat>
            <c:numRef>
              <c:f>DATAintropprice!$A$11:$A$78</c:f>
              <c:numCache>
                <c:formatCode>General</c:formatCode>
                <c:ptCount val="68"/>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numCache>
            </c:numRef>
          </c:cat>
          <c:val>
            <c:numRef>
              <c:f>DATAintropprice!$L$11:$L$78</c:f>
              <c:numCache>
                <c:formatCode>#,##0.00</c:formatCode>
                <c:ptCount val="68"/>
                <c:pt idx="0">
                  <c:v>2.84</c:v>
                </c:pt>
                <c:pt idx="1">
                  <c:v>2.77</c:v>
                </c:pt>
                <c:pt idx="2">
                  <c:v>2.83</c:v>
                </c:pt>
                <c:pt idx="3">
                  <c:v>2.73</c:v>
                </c:pt>
                <c:pt idx="4">
                  <c:v>2.72</c:v>
                </c:pt>
                <c:pt idx="5">
                  <c:v>2.62</c:v>
                </c:pt>
                <c:pt idx="6">
                  <c:v>2.5299999999999998</c:v>
                </c:pt>
                <c:pt idx="7">
                  <c:v>2.61</c:v>
                </c:pt>
                <c:pt idx="8">
                  <c:v>2.1044776119402981</c:v>
                </c:pt>
                <c:pt idx="9">
                  <c:v>1.7733333333333334</c:v>
                </c:pt>
                <c:pt idx="10">
                  <c:v>1.6477987421383649</c:v>
                </c:pt>
                <c:pt idx="11">
                  <c:v>1.6342857142857141</c:v>
                </c:pt>
                <c:pt idx="12">
                  <c:v>1.6914285714285715</c:v>
                </c:pt>
                <c:pt idx="13">
                  <c:v>1.6080402010050252</c:v>
                </c:pt>
                <c:pt idx="14">
                  <c:v>1.8124999999999998</c:v>
                </c:pt>
                <c:pt idx="15">
                  <c:v>1.6190476190476191</c:v>
                </c:pt>
                <c:pt idx="16">
                  <c:v>1.2129963898916967</c:v>
                </c:pt>
                <c:pt idx="17">
                  <c:v>1.2467948717948718</c:v>
                </c:pt>
                <c:pt idx="18">
                  <c:v>1.7627906976744188</c:v>
                </c:pt>
                <c:pt idx="19">
                  <c:v>1.3035714285714286</c:v>
                </c:pt>
                <c:pt idx="20">
                  <c:v>1.2492917847025498</c:v>
                </c:pt>
                <c:pt idx="21">
                  <c:v>1.45</c:v>
                </c:pt>
                <c:pt idx="22">
                  <c:v>1.4433333333333334</c:v>
                </c:pt>
                <c:pt idx="23">
                  <c:v>1.3188854489164086</c:v>
                </c:pt>
                <c:pt idx="24">
                  <c:v>1.23943661971831</c:v>
                </c:pt>
                <c:pt idx="25">
                  <c:v>1.1113861386138615</c:v>
                </c:pt>
                <c:pt idx="26">
                  <c:v>1.1399999999999999</c:v>
                </c:pt>
                <c:pt idx="27">
                  <c:v>1.3150357995226729</c:v>
                </c:pt>
                <c:pt idx="28">
                  <c:v>1.195357833655706</c:v>
                </c:pt>
                <c:pt idx="29">
                  <c:v>1.1976149914821124</c:v>
                </c:pt>
                <c:pt idx="30">
                  <c:v>1.3512605042016805</c:v>
                </c:pt>
                <c:pt idx="31">
                  <c:v>1.514344262295082</c:v>
                </c:pt>
                <c:pt idx="32">
                  <c:v>1.6022222222222222</c:v>
                </c:pt>
                <c:pt idx="33">
                  <c:v>1.1534883720930234</c:v>
                </c:pt>
                <c:pt idx="34">
                  <c:v>1.0945083014048531</c:v>
                </c:pt>
                <c:pt idx="35">
                  <c:v>1.4128000000000001</c:v>
                </c:pt>
                <c:pt idx="36">
                  <c:v>1.5327272727272727</c:v>
                </c:pt>
                <c:pt idx="37">
                  <c:v>1.4688644688644688</c:v>
                </c:pt>
                <c:pt idx="38">
                  <c:v>1.1702412868632708</c:v>
                </c:pt>
                <c:pt idx="39">
                  <c:v>0.93586005830903807</c:v>
                </c:pt>
                <c:pt idx="40">
                  <c:v>1.0144435004248089</c:v>
                </c:pt>
                <c:pt idx="41">
                  <c:v>1.0558867362146052</c:v>
                </c:pt>
                <c:pt idx="42">
                  <c:v>1.2524977293369663</c:v>
                </c:pt>
                <c:pt idx="43">
                  <c:v>1.4164705882352939</c:v>
                </c:pt>
                <c:pt idx="44">
                  <c:v>1.4443181818181818</c:v>
                </c:pt>
                <c:pt idx="45">
                  <c:v>1.4785435630689205</c:v>
                </c:pt>
                <c:pt idx="46">
                  <c:v>1.4272151898734176</c:v>
                </c:pt>
                <c:pt idx="47">
                  <c:v>1.657243816254417</c:v>
                </c:pt>
                <c:pt idx="48">
                  <c:v>1.5661290322580645</c:v>
                </c:pt>
                <c:pt idx="49">
                  <c:v>1.3362193362193362</c:v>
                </c:pt>
                <c:pt idx="50">
                  <c:v>1.335243553008596</c:v>
                </c:pt>
                <c:pt idx="51">
                  <c:v>1.6091743119266053</c:v>
                </c:pt>
                <c:pt idx="52">
                  <c:v>2.5046153846153847</c:v>
                </c:pt>
                <c:pt idx="53">
                  <c:v>2.4066666666666667</c:v>
                </c:pt>
                <c:pt idx="54">
                  <c:v>2.2111111111111112</c:v>
                </c:pt>
                <c:pt idx="55">
                  <c:v>1.4568138195777351</c:v>
                </c:pt>
                <c:pt idx="56">
                  <c:v>1.4681274900398409</c:v>
                </c:pt>
                <c:pt idx="57">
                  <c:v>1.452</c:v>
                </c:pt>
                <c:pt idx="58">
                  <c:v>1.3272357723577237</c:v>
                </c:pt>
                <c:pt idx="59">
                  <c:v>1.5238095238095237</c:v>
                </c:pt>
                <c:pt idx="60">
                  <c:v>1.3298429319371727</c:v>
                </c:pt>
                <c:pt idx="61">
                  <c:v>2.0823529411764707</c:v>
                </c:pt>
                <c:pt idx="62">
                  <c:v>5.5470085470085477</c:v>
                </c:pt>
                <c:pt idx="63">
                  <c:v>2.6745283018867925</c:v>
                </c:pt>
                <c:pt idx="64">
                  <c:v>2.4059829059829059</c:v>
                </c:pt>
                <c:pt idx="65">
                  <c:v>1.2505966587112172</c:v>
                </c:pt>
                <c:pt idx="66">
                  <c:v>0.93791946308724827</c:v>
                </c:pt>
                <c:pt idx="67">
                  <c:v>0.94880546075085315</c:v>
                </c:pt>
              </c:numCache>
            </c:numRef>
          </c:val>
          <c:smooth val="0"/>
          <c:extLst>
            <c:ext xmlns:c16="http://schemas.microsoft.com/office/drawing/2014/chart" uri="{C3380CC4-5D6E-409C-BE32-E72D297353CC}">
              <c16:uniqueId val="{00000003-C076-40A9-A5AD-6C5FE073B326}"/>
            </c:ext>
          </c:extLst>
        </c:ser>
        <c:dLbls>
          <c:showLegendKey val="0"/>
          <c:showVal val="0"/>
          <c:showCatName val="0"/>
          <c:showSerName val="0"/>
          <c:showPercent val="0"/>
          <c:showBubbleSize val="0"/>
        </c:dLbls>
        <c:smooth val="0"/>
        <c:axId val="499432200"/>
        <c:axId val="499432592"/>
      </c:lineChart>
      <c:catAx>
        <c:axId val="499432200"/>
        <c:scaling>
          <c:orientation val="minMax"/>
        </c:scaling>
        <c:delete val="0"/>
        <c:axPos val="b"/>
        <c:majorGridlines/>
        <c:numFmt formatCode="General" sourceLinked="1"/>
        <c:majorTickMark val="out"/>
        <c:minorTickMark val="none"/>
        <c:tickLblPos val="nextTo"/>
        <c:txPr>
          <a:bodyPr/>
          <a:lstStyle/>
          <a:p>
            <a:pPr>
              <a:defRPr sz="1200"/>
            </a:pPr>
            <a:endParaRPr lang="en-US"/>
          </a:p>
        </c:txPr>
        <c:crossAx val="499432592"/>
        <c:crosses val="autoZero"/>
        <c:auto val="1"/>
        <c:lblAlgn val="ctr"/>
        <c:lblOffset val="100"/>
        <c:tickLblSkip val="4"/>
        <c:tickMarkSkip val="4"/>
        <c:noMultiLvlLbl val="0"/>
      </c:catAx>
      <c:valAx>
        <c:axId val="499432592"/>
        <c:scaling>
          <c:orientation val="minMax"/>
          <c:min val="0.4"/>
        </c:scaling>
        <c:delete val="0"/>
        <c:axPos val="l"/>
        <c:majorGridlines/>
        <c:numFmt formatCode="#,##0.00" sourceLinked="1"/>
        <c:majorTickMark val="out"/>
        <c:minorTickMark val="none"/>
        <c:tickLblPos val="nextTo"/>
        <c:txPr>
          <a:bodyPr/>
          <a:lstStyle/>
          <a:p>
            <a:pPr>
              <a:defRPr sz="1200"/>
            </a:pPr>
            <a:endParaRPr lang="en-US"/>
          </a:p>
        </c:txPr>
        <c:crossAx val="499432200"/>
        <c:crosses val="autoZero"/>
        <c:crossBetween val="midCat"/>
      </c:valAx>
      <c:spPr>
        <a:ln>
          <a:solidFill>
            <a:prstClr val="black"/>
          </a:solidFill>
        </a:ln>
      </c:spPr>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047276200543532E-2"/>
          <c:y val="8.5311278022154519E-2"/>
          <c:w val="0.85957327028222208"/>
          <c:h val="0.78720126246267164"/>
        </c:manualLayout>
      </c:layout>
      <c:lineChart>
        <c:grouping val="standard"/>
        <c:varyColors val="0"/>
        <c:ser>
          <c:idx val="0"/>
          <c:order val="0"/>
          <c:tx>
            <c:strRef>
              <c:f>DATAintropprice!$P$9</c:f>
              <c:strCache>
                <c:ptCount val="1"/>
                <c:pt idx="0">
                  <c:v>Business Profit Rate</c:v>
                </c:pt>
              </c:strCache>
            </c:strRef>
          </c:tx>
          <c:spPr>
            <a:ln>
              <a:solidFill>
                <a:prstClr val="black"/>
              </a:solidFill>
            </a:ln>
          </c:spPr>
          <c:marker>
            <c:symbol val="none"/>
          </c:marker>
          <c:cat>
            <c:numRef>
              <c:f>DATAintropprice!$A$18:$A$80</c:f>
              <c:numCache>
                <c:formatCode>General</c:formatCode>
                <c:ptCount val="63"/>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numCache>
            </c:numRef>
          </c:cat>
          <c:val>
            <c:numRef>
              <c:f>DATAintropprice!$P$18:$P$80</c:f>
              <c:numCache>
                <c:formatCode>0.0%</c:formatCode>
                <c:ptCount val="63"/>
                <c:pt idx="0">
                  <c:v>0.15326077364318283</c:v>
                </c:pt>
                <c:pt idx="1">
                  <c:v>0.16682196270405938</c:v>
                </c:pt>
                <c:pt idx="2">
                  <c:v>0.13992644659654974</c:v>
                </c:pt>
                <c:pt idx="3">
                  <c:v>0.16765717438708103</c:v>
                </c:pt>
                <c:pt idx="4">
                  <c:v>0.16818787317315273</c:v>
                </c:pt>
                <c:pt idx="5">
                  <c:v>0.14647356224627878</c:v>
                </c:pt>
                <c:pt idx="6">
                  <c:v>0.13792492383728228</c:v>
                </c:pt>
                <c:pt idx="7">
                  <c:v>0.13014671477527348</c:v>
                </c:pt>
                <c:pt idx="8">
                  <c:v>0.15867832664343182</c:v>
                </c:pt>
                <c:pt idx="9">
                  <c:v>0.13993653604900011</c:v>
                </c:pt>
                <c:pt idx="10">
                  <c:v>0.12583529248271272</c:v>
                </c:pt>
                <c:pt idx="11">
                  <c:v>0.10828328829493139</c:v>
                </c:pt>
                <c:pt idx="12">
                  <c:v>0.13229569446408443</c:v>
                </c:pt>
                <c:pt idx="13">
                  <c:v>0.12354481160659485</c:v>
                </c:pt>
                <c:pt idx="14">
                  <c:v>0.12343224124638312</c:v>
                </c:pt>
                <c:pt idx="15">
                  <c:v>0.13679400427077842</c:v>
                </c:pt>
                <c:pt idx="16">
                  <c:v>0.1441026105799619</c:v>
                </c:pt>
                <c:pt idx="17">
                  <c:v>0.15359940889398827</c:v>
                </c:pt>
                <c:pt idx="18">
                  <c:v>0.16562060705459006</c:v>
                </c:pt>
                <c:pt idx="19">
                  <c:v>0.16579439004646634</c:v>
                </c:pt>
                <c:pt idx="20">
                  <c:v>0.14737389186180741</c:v>
                </c:pt>
                <c:pt idx="21">
                  <c:v>0.14522282480795876</c:v>
                </c:pt>
                <c:pt idx="22">
                  <c:v>0.12563664080861681</c:v>
                </c:pt>
                <c:pt idx="23">
                  <c:v>9.7788805707108573E-2</c:v>
                </c:pt>
                <c:pt idx="24">
                  <c:v>0.10347739383254609</c:v>
                </c:pt>
                <c:pt idx="25">
                  <c:v>0.10785305245275689</c:v>
                </c:pt>
                <c:pt idx="26">
                  <c:v>0.10674935796748831</c:v>
                </c:pt>
                <c:pt idx="27">
                  <c:v>8.3365897046455903E-2</c:v>
                </c:pt>
                <c:pt idx="28">
                  <c:v>8.3004818299227151E-2</c:v>
                </c:pt>
                <c:pt idx="29">
                  <c:v>9.1186632599616291E-2</c:v>
                </c:pt>
                <c:pt idx="30">
                  <c:v>9.8273014287813154E-2</c:v>
                </c:pt>
                <c:pt idx="31">
                  <c:v>9.9431624537660399E-2</c:v>
                </c:pt>
                <c:pt idx="32">
                  <c:v>8.5116306257572868E-2</c:v>
                </c:pt>
                <c:pt idx="33">
                  <c:v>6.3488215313211693E-2</c:v>
                </c:pt>
                <c:pt idx="34">
                  <c:v>6.3871234673037819E-2</c:v>
                </c:pt>
                <c:pt idx="35">
                  <c:v>5.0270465530565807E-2</c:v>
                </c:pt>
                <c:pt idx="36">
                  <c:v>6.1244822173319412E-2</c:v>
                </c:pt>
                <c:pt idx="37">
                  <c:v>7.5058932080898519E-2</c:v>
                </c:pt>
                <c:pt idx="38">
                  <c:v>7.3938802009395843E-2</c:v>
                </c:pt>
                <c:pt idx="39">
                  <c:v>6.548724181160212E-2</c:v>
                </c:pt>
                <c:pt idx="40">
                  <c:v>7.2706894204598943E-2</c:v>
                </c:pt>
                <c:pt idx="41">
                  <c:v>8.0390518016447754E-2</c:v>
                </c:pt>
                <c:pt idx="42">
                  <c:v>7.3631812592983764E-2</c:v>
                </c:pt>
                <c:pt idx="43">
                  <c:v>6.9785277700319892E-2</c:v>
                </c:pt>
                <c:pt idx="44">
                  <c:v>7.0401937119076066E-2</c:v>
                </c:pt>
                <c:pt idx="45">
                  <c:v>7.7230472907570707E-2</c:v>
                </c:pt>
                <c:pt idx="46">
                  <c:v>8.2983007076104967E-2</c:v>
                </c:pt>
                <c:pt idx="47">
                  <c:v>9.3704055677393358E-2</c:v>
                </c:pt>
                <c:pt idx="48">
                  <c:v>0.10088422470264569</c:v>
                </c:pt>
                <c:pt idx="49">
                  <c:v>0.10846857867589456</c:v>
                </c:pt>
                <c:pt idx="50">
                  <c:v>0.11480490039290903</c:v>
                </c:pt>
                <c:pt idx="51">
                  <c:v>0.10012358173491831</c:v>
                </c:pt>
                <c:pt idx="52">
                  <c:v>9.855717572234457E-2</c:v>
                </c:pt>
                <c:pt idx="53">
                  <c:v>8.5950375632268428E-2</c:v>
                </c:pt>
                <c:pt idx="54">
                  <c:v>7.5123674611742963E-2</c:v>
                </c:pt>
                <c:pt idx="55">
                  <c:v>8.3372500210265807E-2</c:v>
                </c:pt>
                <c:pt idx="56">
                  <c:v>9.1502499780894489E-2</c:v>
                </c:pt>
                <c:pt idx="57">
                  <c:v>0.11473666441043635</c:v>
                </c:pt>
                <c:pt idx="58">
                  <c:v>0.12341042966650639</c:v>
                </c:pt>
                <c:pt idx="59">
                  <c:v>0.12623119434257124</c:v>
                </c:pt>
                <c:pt idx="60">
                  <c:v>0.10024037977267923</c:v>
                </c:pt>
                <c:pt idx="61">
                  <c:v>7.0020469939357219E-2</c:v>
                </c:pt>
                <c:pt idx="62">
                  <c:v>7.6569065502897979E-2</c:v>
                </c:pt>
              </c:numCache>
            </c:numRef>
          </c:val>
          <c:smooth val="0"/>
          <c:extLst>
            <c:ext xmlns:c16="http://schemas.microsoft.com/office/drawing/2014/chart" uri="{C3380CC4-5D6E-409C-BE32-E72D297353CC}">
              <c16:uniqueId val="{00000000-D361-46E2-AB23-B15D33757E54}"/>
            </c:ext>
          </c:extLst>
        </c:ser>
        <c:ser>
          <c:idx val="1"/>
          <c:order val="1"/>
          <c:tx>
            <c:strRef>
              <c:f>DATAintropprice!$O$10</c:f>
              <c:strCache>
                <c:ptCount val="1"/>
                <c:pt idx="0">
                  <c:v>Prime Rate</c:v>
                </c:pt>
              </c:strCache>
            </c:strRef>
          </c:tx>
          <c:spPr>
            <a:ln>
              <a:solidFill>
                <a:prstClr val="black"/>
              </a:solidFill>
              <a:prstDash val="sysDash"/>
            </a:ln>
          </c:spPr>
          <c:marker>
            <c:symbol val="none"/>
          </c:marker>
          <c:cat>
            <c:numRef>
              <c:f>DATAintropprice!$A$18:$A$80</c:f>
              <c:numCache>
                <c:formatCode>General</c:formatCode>
                <c:ptCount val="63"/>
                <c:pt idx="0">
                  <c:v>1947</c:v>
                </c:pt>
                <c:pt idx="1">
                  <c:v>1948</c:v>
                </c:pt>
                <c:pt idx="2">
                  <c:v>1949</c:v>
                </c:pt>
                <c:pt idx="3">
                  <c:v>1950</c:v>
                </c:pt>
                <c:pt idx="4">
                  <c:v>1951</c:v>
                </c:pt>
                <c:pt idx="5">
                  <c:v>1952</c:v>
                </c:pt>
                <c:pt idx="6">
                  <c:v>1953</c:v>
                </c:pt>
                <c:pt idx="7">
                  <c:v>1954</c:v>
                </c:pt>
                <c:pt idx="8">
                  <c:v>1955</c:v>
                </c:pt>
                <c:pt idx="9">
                  <c:v>1956</c:v>
                </c:pt>
                <c:pt idx="10">
                  <c:v>1957</c:v>
                </c:pt>
                <c:pt idx="11">
                  <c:v>1958</c:v>
                </c:pt>
                <c:pt idx="12">
                  <c:v>1959</c:v>
                </c:pt>
                <c:pt idx="13">
                  <c:v>1960</c:v>
                </c:pt>
                <c:pt idx="14">
                  <c:v>1961</c:v>
                </c:pt>
                <c:pt idx="15">
                  <c:v>1962</c:v>
                </c:pt>
                <c:pt idx="16">
                  <c:v>1963</c:v>
                </c:pt>
                <c:pt idx="17">
                  <c:v>1964</c:v>
                </c:pt>
                <c:pt idx="18">
                  <c:v>1965</c:v>
                </c:pt>
                <c:pt idx="19">
                  <c:v>1966</c:v>
                </c:pt>
                <c:pt idx="20">
                  <c:v>1967</c:v>
                </c:pt>
                <c:pt idx="21">
                  <c:v>1968</c:v>
                </c:pt>
                <c:pt idx="22">
                  <c:v>1969</c:v>
                </c:pt>
                <c:pt idx="23">
                  <c:v>1970</c:v>
                </c:pt>
                <c:pt idx="24">
                  <c:v>1971</c:v>
                </c:pt>
                <c:pt idx="25">
                  <c:v>1972</c:v>
                </c:pt>
                <c:pt idx="26">
                  <c:v>1973</c:v>
                </c:pt>
                <c:pt idx="27">
                  <c:v>1974</c:v>
                </c:pt>
                <c:pt idx="28">
                  <c:v>1975</c:v>
                </c:pt>
                <c:pt idx="29">
                  <c:v>1976</c:v>
                </c:pt>
                <c:pt idx="30">
                  <c:v>1977</c:v>
                </c:pt>
                <c:pt idx="31">
                  <c:v>1978</c:v>
                </c:pt>
                <c:pt idx="32">
                  <c:v>1979</c:v>
                </c:pt>
                <c:pt idx="33">
                  <c:v>1980</c:v>
                </c:pt>
                <c:pt idx="34">
                  <c:v>1981</c:v>
                </c:pt>
                <c:pt idx="35">
                  <c:v>1982</c:v>
                </c:pt>
                <c:pt idx="36">
                  <c:v>1983</c:v>
                </c:pt>
                <c:pt idx="37">
                  <c:v>1984</c:v>
                </c:pt>
                <c:pt idx="38">
                  <c:v>1985</c:v>
                </c:pt>
                <c:pt idx="39">
                  <c:v>1986</c:v>
                </c:pt>
                <c:pt idx="40">
                  <c:v>1987</c:v>
                </c:pt>
                <c:pt idx="41">
                  <c:v>1988</c:v>
                </c:pt>
                <c:pt idx="42">
                  <c:v>1989</c:v>
                </c:pt>
                <c:pt idx="43">
                  <c:v>1990</c:v>
                </c:pt>
                <c:pt idx="44">
                  <c:v>1991</c:v>
                </c:pt>
                <c:pt idx="45">
                  <c:v>1992</c:v>
                </c:pt>
                <c:pt idx="46">
                  <c:v>1993</c:v>
                </c:pt>
                <c:pt idx="47">
                  <c:v>1994</c:v>
                </c:pt>
                <c:pt idx="48">
                  <c:v>1995</c:v>
                </c:pt>
                <c:pt idx="49">
                  <c:v>1996</c:v>
                </c:pt>
                <c:pt idx="50">
                  <c:v>1997</c:v>
                </c:pt>
                <c:pt idx="51">
                  <c:v>1998</c:v>
                </c:pt>
                <c:pt idx="52">
                  <c:v>1999</c:v>
                </c:pt>
                <c:pt idx="53">
                  <c:v>2000</c:v>
                </c:pt>
                <c:pt idx="54">
                  <c:v>2001</c:v>
                </c:pt>
                <c:pt idx="55">
                  <c:v>2002</c:v>
                </c:pt>
                <c:pt idx="56">
                  <c:v>2003</c:v>
                </c:pt>
                <c:pt idx="57">
                  <c:v>2004</c:v>
                </c:pt>
                <c:pt idx="58">
                  <c:v>2005</c:v>
                </c:pt>
                <c:pt idx="59">
                  <c:v>2006</c:v>
                </c:pt>
                <c:pt idx="60">
                  <c:v>2007</c:v>
                </c:pt>
                <c:pt idx="61">
                  <c:v>2008</c:v>
                </c:pt>
                <c:pt idx="62">
                  <c:v>2009</c:v>
                </c:pt>
              </c:numCache>
            </c:numRef>
          </c:cat>
          <c:val>
            <c:numRef>
              <c:f>DATAintropprice!$O$18:$O$80</c:f>
              <c:numCache>
                <c:formatCode>0.00%</c:formatCode>
                <c:ptCount val="63"/>
                <c:pt idx="0">
                  <c:v>1.6250000000000001E-2</c:v>
                </c:pt>
                <c:pt idx="1">
                  <c:v>1.8749999999999999E-2</c:v>
                </c:pt>
                <c:pt idx="2">
                  <c:v>0.02</c:v>
                </c:pt>
                <c:pt idx="3">
                  <c:v>2.07E-2</c:v>
                </c:pt>
                <c:pt idx="4">
                  <c:v>2.5600000000000001E-2</c:v>
                </c:pt>
                <c:pt idx="5">
                  <c:v>0.03</c:v>
                </c:pt>
                <c:pt idx="6">
                  <c:v>3.1699999999999999E-2</c:v>
                </c:pt>
                <c:pt idx="7">
                  <c:v>3.0499999999999999E-2</c:v>
                </c:pt>
                <c:pt idx="8">
                  <c:v>3.1600000000000003E-2</c:v>
                </c:pt>
                <c:pt idx="9">
                  <c:v>3.7699999999999997E-2</c:v>
                </c:pt>
                <c:pt idx="10">
                  <c:v>4.2000000000000003E-2</c:v>
                </c:pt>
                <c:pt idx="11">
                  <c:v>3.8300000000000001E-2</c:v>
                </c:pt>
                <c:pt idx="12">
                  <c:v>4.4800000000000006E-2</c:v>
                </c:pt>
                <c:pt idx="13">
                  <c:v>4.82E-2</c:v>
                </c:pt>
                <c:pt idx="14">
                  <c:v>4.4999999999999998E-2</c:v>
                </c:pt>
                <c:pt idx="15">
                  <c:v>4.4999999999999998E-2</c:v>
                </c:pt>
                <c:pt idx="16">
                  <c:v>4.4999999999999998E-2</c:v>
                </c:pt>
                <c:pt idx="17">
                  <c:v>4.4999999999999998E-2</c:v>
                </c:pt>
                <c:pt idx="18">
                  <c:v>4.5400000000000003E-2</c:v>
                </c:pt>
                <c:pt idx="19">
                  <c:v>5.6299999999999996E-2</c:v>
                </c:pt>
                <c:pt idx="20">
                  <c:v>5.6299999999999996E-2</c:v>
                </c:pt>
                <c:pt idx="21">
                  <c:v>6.3099999999999989E-2</c:v>
                </c:pt>
                <c:pt idx="22">
                  <c:v>7.9600000000000004E-2</c:v>
                </c:pt>
                <c:pt idx="23">
                  <c:v>7.9100000000000004E-2</c:v>
                </c:pt>
                <c:pt idx="24">
                  <c:v>5.7300000000000004E-2</c:v>
                </c:pt>
                <c:pt idx="25">
                  <c:v>5.2499999999999998E-2</c:v>
                </c:pt>
                <c:pt idx="26">
                  <c:v>8.0299999999999996E-2</c:v>
                </c:pt>
                <c:pt idx="27">
                  <c:v>0.1081</c:v>
                </c:pt>
                <c:pt idx="28">
                  <c:v>7.8600000000000003E-2</c:v>
                </c:pt>
                <c:pt idx="29">
                  <c:v>6.8400000000000002E-2</c:v>
                </c:pt>
                <c:pt idx="30">
                  <c:v>6.83E-2</c:v>
                </c:pt>
                <c:pt idx="31">
                  <c:v>9.06E-2</c:v>
                </c:pt>
                <c:pt idx="32">
                  <c:v>0.12670000000000001</c:v>
                </c:pt>
                <c:pt idx="33">
                  <c:v>0.15259999999999999</c:v>
                </c:pt>
                <c:pt idx="34">
                  <c:v>0.18870000000000001</c:v>
                </c:pt>
                <c:pt idx="35">
                  <c:v>0.14849999999999999</c:v>
                </c:pt>
                <c:pt idx="36">
                  <c:v>0.1079</c:v>
                </c:pt>
                <c:pt idx="37">
                  <c:v>0.12039999999999999</c:v>
                </c:pt>
                <c:pt idx="38">
                  <c:v>9.9299999999999999E-2</c:v>
                </c:pt>
                <c:pt idx="39">
                  <c:v>8.3299999999999999E-2</c:v>
                </c:pt>
                <c:pt idx="40">
                  <c:v>8.2100000000000006E-2</c:v>
                </c:pt>
                <c:pt idx="41">
                  <c:v>9.3200000000000005E-2</c:v>
                </c:pt>
                <c:pt idx="42">
                  <c:v>0.10869999999999999</c:v>
                </c:pt>
                <c:pt idx="43">
                  <c:v>0.10009999999999999</c:v>
                </c:pt>
                <c:pt idx="44">
                  <c:v>8.4600000000000009E-2</c:v>
                </c:pt>
                <c:pt idx="45">
                  <c:v>6.25E-2</c:v>
                </c:pt>
                <c:pt idx="46">
                  <c:v>0.06</c:v>
                </c:pt>
                <c:pt idx="47">
                  <c:v>7.1500000000000008E-2</c:v>
                </c:pt>
                <c:pt idx="48">
                  <c:v>8.8300000000000003E-2</c:v>
                </c:pt>
                <c:pt idx="49">
                  <c:v>8.2699999999999996E-2</c:v>
                </c:pt>
                <c:pt idx="50">
                  <c:v>8.4399999999999989E-2</c:v>
                </c:pt>
                <c:pt idx="51">
                  <c:v>8.3499999999999991E-2</c:v>
                </c:pt>
                <c:pt idx="52">
                  <c:v>0.08</c:v>
                </c:pt>
                <c:pt idx="53">
                  <c:v>9.2300000000000007E-2</c:v>
                </c:pt>
                <c:pt idx="54">
                  <c:v>6.9099999999999995E-2</c:v>
                </c:pt>
                <c:pt idx="55">
                  <c:v>4.6699999999999998E-2</c:v>
                </c:pt>
                <c:pt idx="56">
                  <c:v>4.1200000000000001E-2</c:v>
                </c:pt>
                <c:pt idx="57">
                  <c:v>4.3400000000000001E-2</c:v>
                </c:pt>
                <c:pt idx="58">
                  <c:v>6.1900000000000004E-2</c:v>
                </c:pt>
                <c:pt idx="59">
                  <c:v>7.9600000000000004E-2</c:v>
                </c:pt>
                <c:pt idx="60">
                  <c:v>8.0500000000000002E-2</c:v>
                </c:pt>
                <c:pt idx="61">
                  <c:v>5.0900000000000001E-2</c:v>
                </c:pt>
                <c:pt idx="62">
                  <c:v>3.2500000000000001E-2</c:v>
                </c:pt>
              </c:numCache>
            </c:numRef>
          </c:val>
          <c:smooth val="0"/>
          <c:extLst>
            <c:ext xmlns:c16="http://schemas.microsoft.com/office/drawing/2014/chart" uri="{C3380CC4-5D6E-409C-BE32-E72D297353CC}">
              <c16:uniqueId val="{00000001-D361-46E2-AB23-B15D33757E54}"/>
            </c:ext>
          </c:extLst>
        </c:ser>
        <c:dLbls>
          <c:showLegendKey val="0"/>
          <c:showVal val="0"/>
          <c:showCatName val="0"/>
          <c:showSerName val="0"/>
          <c:showPercent val="0"/>
          <c:showBubbleSize val="0"/>
        </c:dLbls>
        <c:smooth val="0"/>
        <c:axId val="499426320"/>
        <c:axId val="499426712"/>
      </c:lineChart>
      <c:catAx>
        <c:axId val="499426320"/>
        <c:scaling>
          <c:orientation val="minMax"/>
        </c:scaling>
        <c:delete val="0"/>
        <c:axPos val="b"/>
        <c:majorGridlines/>
        <c:numFmt formatCode="General" sourceLinked="1"/>
        <c:majorTickMark val="out"/>
        <c:minorTickMark val="none"/>
        <c:tickLblPos val="nextTo"/>
        <c:txPr>
          <a:bodyPr/>
          <a:lstStyle/>
          <a:p>
            <a:pPr>
              <a:defRPr sz="1200" b="1"/>
            </a:pPr>
            <a:endParaRPr lang="en-US"/>
          </a:p>
        </c:txPr>
        <c:crossAx val="499426712"/>
        <c:crosses val="autoZero"/>
        <c:auto val="1"/>
        <c:lblAlgn val="ctr"/>
        <c:lblOffset val="100"/>
        <c:tickLblSkip val="3"/>
        <c:tickMarkSkip val="3"/>
        <c:noMultiLvlLbl val="0"/>
      </c:catAx>
      <c:valAx>
        <c:axId val="499426712"/>
        <c:scaling>
          <c:orientation val="minMax"/>
        </c:scaling>
        <c:delete val="0"/>
        <c:axPos val="l"/>
        <c:majorGridlines/>
        <c:numFmt formatCode="0%" sourceLinked="0"/>
        <c:majorTickMark val="out"/>
        <c:minorTickMark val="none"/>
        <c:tickLblPos val="nextTo"/>
        <c:txPr>
          <a:bodyPr/>
          <a:lstStyle/>
          <a:p>
            <a:pPr>
              <a:defRPr sz="1200" b="1"/>
            </a:pPr>
            <a:endParaRPr lang="en-US"/>
          </a:p>
        </c:txPr>
        <c:crossAx val="499426320"/>
        <c:crosses val="autoZero"/>
        <c:crossBetween val="midCat"/>
      </c:valAx>
      <c:spPr>
        <a:ln>
          <a:solidFill>
            <a:prstClr val="black"/>
          </a:solidFill>
        </a:ln>
      </c:spPr>
    </c:plotArea>
    <c:legend>
      <c:legendPos val="b"/>
      <c:layout>
        <c:manualLayout>
          <c:xMode val="edge"/>
          <c:yMode val="edge"/>
          <c:x val="0.28394797607777034"/>
          <c:y val="0.92226740508617999"/>
          <c:w val="0.44823296464774748"/>
          <c:h val="6.3600696453020661E-2"/>
        </c:manualLayout>
      </c:layout>
      <c:overlay val="0"/>
      <c:txPr>
        <a:bodyPr/>
        <a:lstStyle/>
        <a:p>
          <a:pPr>
            <a:defRPr sz="1400" b="1"/>
          </a:pPr>
          <a:endParaRPr lang="en-US"/>
        </a:p>
      </c:txPr>
    </c:legend>
    <c:plotVisOnly val="1"/>
    <c:dispBlanksAs val="gap"/>
    <c:showDLblsOverMax val="0"/>
  </c:chart>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8588374851721"/>
          <c:y val="9.7731239092495634E-2"/>
          <c:w val="0.84163701067615659"/>
          <c:h val="0.79275741710296688"/>
        </c:manualLayout>
      </c:layout>
      <c:lineChart>
        <c:grouping val="standard"/>
        <c:varyColors val="0"/>
        <c:ser>
          <c:idx val="0"/>
          <c:order val="0"/>
          <c:tx>
            <c:strRef>
              <c:f>'DATAUSLR '!$C$1</c:f>
              <c:strCache>
                <c:ptCount val="1"/>
                <c:pt idx="0">
                  <c:v>USWPI</c:v>
                </c:pt>
              </c:strCache>
            </c:strRef>
          </c:tx>
          <c:spPr>
            <a:ln w="25400">
              <a:solidFill>
                <a:schemeClr val="tx1"/>
              </a:solidFill>
              <a:prstDash val="solid"/>
            </a:ln>
          </c:spPr>
          <c:marker>
            <c:symbol val="none"/>
          </c:marker>
          <c:cat>
            <c:numRef>
              <c:f>'DATAUSLR '!$A$87:$A$241</c:f>
              <c:numCache>
                <c:formatCode>General</c:formatCode>
                <c:ptCount val="155"/>
                <c:pt idx="0">
                  <c:v>1857</c:v>
                </c:pt>
                <c:pt idx="1">
                  <c:v>1858</c:v>
                </c:pt>
                <c:pt idx="2">
                  <c:v>1859</c:v>
                </c:pt>
                <c:pt idx="3">
                  <c:v>1860</c:v>
                </c:pt>
                <c:pt idx="4">
                  <c:v>1861</c:v>
                </c:pt>
                <c:pt idx="5">
                  <c:v>1862</c:v>
                </c:pt>
                <c:pt idx="6">
                  <c:v>1863</c:v>
                </c:pt>
                <c:pt idx="7">
                  <c:v>1864</c:v>
                </c:pt>
                <c:pt idx="8">
                  <c:v>1865</c:v>
                </c:pt>
                <c:pt idx="9">
                  <c:v>1866</c:v>
                </c:pt>
                <c:pt idx="10">
                  <c:v>1867</c:v>
                </c:pt>
                <c:pt idx="11">
                  <c:v>1868</c:v>
                </c:pt>
                <c:pt idx="12">
                  <c:v>1869</c:v>
                </c:pt>
                <c:pt idx="13">
                  <c:v>1870</c:v>
                </c:pt>
                <c:pt idx="14">
                  <c:v>1871</c:v>
                </c:pt>
                <c:pt idx="15">
                  <c:v>1872</c:v>
                </c:pt>
                <c:pt idx="16">
                  <c:v>1873</c:v>
                </c:pt>
                <c:pt idx="17">
                  <c:v>1874</c:v>
                </c:pt>
                <c:pt idx="18">
                  <c:v>1875</c:v>
                </c:pt>
                <c:pt idx="19">
                  <c:v>1876</c:v>
                </c:pt>
                <c:pt idx="20">
                  <c:v>1877</c:v>
                </c:pt>
                <c:pt idx="21">
                  <c:v>1878</c:v>
                </c:pt>
                <c:pt idx="22">
                  <c:v>1879</c:v>
                </c:pt>
                <c:pt idx="23">
                  <c:v>1880</c:v>
                </c:pt>
                <c:pt idx="24">
                  <c:v>1881</c:v>
                </c:pt>
                <c:pt idx="25">
                  <c:v>1882</c:v>
                </c:pt>
                <c:pt idx="26">
                  <c:v>1883</c:v>
                </c:pt>
                <c:pt idx="27">
                  <c:v>1884</c:v>
                </c:pt>
                <c:pt idx="28">
                  <c:v>1885</c:v>
                </c:pt>
                <c:pt idx="29">
                  <c:v>1886</c:v>
                </c:pt>
                <c:pt idx="30">
                  <c:v>1887</c:v>
                </c:pt>
                <c:pt idx="31">
                  <c:v>1888</c:v>
                </c:pt>
                <c:pt idx="32">
                  <c:v>1889</c:v>
                </c:pt>
                <c:pt idx="33">
                  <c:v>1890</c:v>
                </c:pt>
                <c:pt idx="34">
                  <c:v>1891</c:v>
                </c:pt>
                <c:pt idx="35">
                  <c:v>1892</c:v>
                </c:pt>
                <c:pt idx="36">
                  <c:v>1893</c:v>
                </c:pt>
                <c:pt idx="37">
                  <c:v>1894</c:v>
                </c:pt>
                <c:pt idx="38">
                  <c:v>1895</c:v>
                </c:pt>
                <c:pt idx="39">
                  <c:v>1896</c:v>
                </c:pt>
                <c:pt idx="40">
                  <c:v>1897</c:v>
                </c:pt>
                <c:pt idx="41">
                  <c:v>1898</c:v>
                </c:pt>
                <c:pt idx="42">
                  <c:v>1899</c:v>
                </c:pt>
                <c:pt idx="43">
                  <c:v>1900</c:v>
                </c:pt>
                <c:pt idx="44">
                  <c:v>1901</c:v>
                </c:pt>
                <c:pt idx="45">
                  <c:v>1902</c:v>
                </c:pt>
                <c:pt idx="46">
                  <c:v>1903</c:v>
                </c:pt>
                <c:pt idx="47">
                  <c:v>1904</c:v>
                </c:pt>
                <c:pt idx="48">
                  <c:v>1905</c:v>
                </c:pt>
                <c:pt idx="49">
                  <c:v>1906</c:v>
                </c:pt>
                <c:pt idx="50">
                  <c:v>1907</c:v>
                </c:pt>
                <c:pt idx="51">
                  <c:v>1908</c:v>
                </c:pt>
                <c:pt idx="52">
                  <c:v>1909</c:v>
                </c:pt>
                <c:pt idx="53">
                  <c:v>1910</c:v>
                </c:pt>
                <c:pt idx="54">
                  <c:v>1911</c:v>
                </c:pt>
                <c:pt idx="55">
                  <c:v>1912</c:v>
                </c:pt>
                <c:pt idx="56">
                  <c:v>1913</c:v>
                </c:pt>
                <c:pt idx="57">
                  <c:v>1914</c:v>
                </c:pt>
                <c:pt idx="58">
                  <c:v>1915</c:v>
                </c:pt>
                <c:pt idx="59">
                  <c:v>1916</c:v>
                </c:pt>
                <c:pt idx="60">
                  <c:v>1917</c:v>
                </c:pt>
                <c:pt idx="61">
                  <c:v>1918</c:v>
                </c:pt>
                <c:pt idx="62">
                  <c:v>1919</c:v>
                </c:pt>
                <c:pt idx="63">
                  <c:v>1920</c:v>
                </c:pt>
                <c:pt idx="64">
                  <c:v>1921</c:v>
                </c:pt>
                <c:pt idx="65">
                  <c:v>1922</c:v>
                </c:pt>
                <c:pt idx="66">
                  <c:v>1923</c:v>
                </c:pt>
                <c:pt idx="67">
                  <c:v>1924</c:v>
                </c:pt>
                <c:pt idx="68">
                  <c:v>1925</c:v>
                </c:pt>
                <c:pt idx="69">
                  <c:v>1926</c:v>
                </c:pt>
                <c:pt idx="70">
                  <c:v>1927</c:v>
                </c:pt>
                <c:pt idx="71">
                  <c:v>1928</c:v>
                </c:pt>
                <c:pt idx="72">
                  <c:v>1929</c:v>
                </c:pt>
                <c:pt idx="73">
                  <c:v>1930</c:v>
                </c:pt>
                <c:pt idx="74">
                  <c:v>1931</c:v>
                </c:pt>
                <c:pt idx="75">
                  <c:v>1932</c:v>
                </c:pt>
                <c:pt idx="76">
                  <c:v>1933</c:v>
                </c:pt>
                <c:pt idx="77">
                  <c:v>1934</c:v>
                </c:pt>
                <c:pt idx="78">
                  <c:v>1935</c:v>
                </c:pt>
                <c:pt idx="79">
                  <c:v>1936</c:v>
                </c:pt>
                <c:pt idx="80">
                  <c:v>1937</c:v>
                </c:pt>
                <c:pt idx="81">
                  <c:v>1938</c:v>
                </c:pt>
                <c:pt idx="82">
                  <c:v>1939</c:v>
                </c:pt>
                <c:pt idx="83">
                  <c:v>1940</c:v>
                </c:pt>
                <c:pt idx="84">
                  <c:v>1941</c:v>
                </c:pt>
                <c:pt idx="85">
                  <c:v>1942</c:v>
                </c:pt>
                <c:pt idx="86">
                  <c:v>1943</c:v>
                </c:pt>
                <c:pt idx="87">
                  <c:v>1944</c:v>
                </c:pt>
                <c:pt idx="88">
                  <c:v>1945</c:v>
                </c:pt>
                <c:pt idx="89">
                  <c:v>1946</c:v>
                </c:pt>
                <c:pt idx="90">
                  <c:v>1947</c:v>
                </c:pt>
                <c:pt idx="91">
                  <c:v>1948</c:v>
                </c:pt>
                <c:pt idx="92">
                  <c:v>1949</c:v>
                </c:pt>
                <c:pt idx="93">
                  <c:v>1950</c:v>
                </c:pt>
                <c:pt idx="94">
                  <c:v>1951</c:v>
                </c:pt>
                <c:pt idx="95">
                  <c:v>1952</c:v>
                </c:pt>
                <c:pt idx="96">
                  <c:v>1953</c:v>
                </c:pt>
                <c:pt idx="97">
                  <c:v>1954</c:v>
                </c:pt>
                <c:pt idx="98">
                  <c:v>1955</c:v>
                </c:pt>
                <c:pt idx="99">
                  <c:v>1956</c:v>
                </c:pt>
                <c:pt idx="100">
                  <c:v>1957</c:v>
                </c:pt>
                <c:pt idx="101">
                  <c:v>1958</c:v>
                </c:pt>
                <c:pt idx="102">
                  <c:v>1959</c:v>
                </c:pt>
                <c:pt idx="103">
                  <c:v>1960</c:v>
                </c:pt>
                <c:pt idx="104">
                  <c:v>1961</c:v>
                </c:pt>
                <c:pt idx="105">
                  <c:v>1962</c:v>
                </c:pt>
                <c:pt idx="106">
                  <c:v>1963</c:v>
                </c:pt>
                <c:pt idx="107">
                  <c:v>1964</c:v>
                </c:pt>
                <c:pt idx="108">
                  <c:v>1965</c:v>
                </c:pt>
                <c:pt idx="109">
                  <c:v>1966</c:v>
                </c:pt>
                <c:pt idx="110">
                  <c:v>1967</c:v>
                </c:pt>
                <c:pt idx="111">
                  <c:v>1968</c:v>
                </c:pt>
                <c:pt idx="112">
                  <c:v>1969</c:v>
                </c:pt>
                <c:pt idx="113">
                  <c:v>1970</c:v>
                </c:pt>
                <c:pt idx="114">
                  <c:v>1971</c:v>
                </c:pt>
                <c:pt idx="115">
                  <c:v>1972</c:v>
                </c:pt>
                <c:pt idx="116">
                  <c:v>1973</c:v>
                </c:pt>
                <c:pt idx="117">
                  <c:v>1974</c:v>
                </c:pt>
                <c:pt idx="118">
                  <c:v>1975</c:v>
                </c:pt>
                <c:pt idx="119">
                  <c:v>1976</c:v>
                </c:pt>
                <c:pt idx="120">
                  <c:v>1977</c:v>
                </c:pt>
                <c:pt idx="121">
                  <c:v>1978</c:v>
                </c:pt>
                <c:pt idx="122">
                  <c:v>1979</c:v>
                </c:pt>
                <c:pt idx="123">
                  <c:v>1980</c:v>
                </c:pt>
                <c:pt idx="124">
                  <c:v>1981</c:v>
                </c:pt>
                <c:pt idx="125">
                  <c:v>1982</c:v>
                </c:pt>
                <c:pt idx="126">
                  <c:v>1983</c:v>
                </c:pt>
                <c:pt idx="127">
                  <c:v>1984</c:v>
                </c:pt>
                <c:pt idx="128">
                  <c:v>1985</c:v>
                </c:pt>
                <c:pt idx="129">
                  <c:v>1986</c:v>
                </c:pt>
                <c:pt idx="130">
                  <c:v>1987</c:v>
                </c:pt>
                <c:pt idx="131">
                  <c:v>1988</c:v>
                </c:pt>
                <c:pt idx="132">
                  <c:v>1989</c:v>
                </c:pt>
                <c:pt idx="133">
                  <c:v>1990</c:v>
                </c:pt>
                <c:pt idx="134">
                  <c:v>1991</c:v>
                </c:pt>
                <c:pt idx="135">
                  <c:v>1992</c:v>
                </c:pt>
                <c:pt idx="136">
                  <c:v>1993</c:v>
                </c:pt>
                <c:pt idx="137">
                  <c:v>1994</c:v>
                </c:pt>
                <c:pt idx="138">
                  <c:v>1995</c:v>
                </c:pt>
                <c:pt idx="139">
                  <c:v>1996</c:v>
                </c:pt>
                <c:pt idx="140">
                  <c:v>1997</c:v>
                </c:pt>
                <c:pt idx="141">
                  <c:v>1998</c:v>
                </c:pt>
                <c:pt idx="142">
                  <c:v>1999</c:v>
                </c:pt>
                <c:pt idx="143">
                  <c:v>2000</c:v>
                </c:pt>
                <c:pt idx="144">
                  <c:v>2001</c:v>
                </c:pt>
                <c:pt idx="145">
                  <c:v>2002</c:v>
                </c:pt>
                <c:pt idx="146">
                  <c:v>2003</c:v>
                </c:pt>
                <c:pt idx="147">
                  <c:v>2004</c:v>
                </c:pt>
                <c:pt idx="148">
                  <c:v>2005</c:v>
                </c:pt>
                <c:pt idx="149">
                  <c:v>2006</c:v>
                </c:pt>
                <c:pt idx="150">
                  <c:v>2007</c:v>
                </c:pt>
                <c:pt idx="151">
                  <c:v>2008</c:v>
                </c:pt>
                <c:pt idx="152">
                  <c:v>2009</c:v>
                </c:pt>
                <c:pt idx="153">
                  <c:v>2010</c:v>
                </c:pt>
                <c:pt idx="154">
                  <c:v>2011</c:v>
                </c:pt>
              </c:numCache>
            </c:numRef>
          </c:cat>
          <c:val>
            <c:numRef>
              <c:f>'DATAUSLR '!$C$87:$C$241</c:f>
              <c:numCache>
                <c:formatCode>General</c:formatCode>
                <c:ptCount val="155"/>
                <c:pt idx="0">
                  <c:v>88.1</c:v>
                </c:pt>
                <c:pt idx="1">
                  <c:v>73.8</c:v>
                </c:pt>
                <c:pt idx="2">
                  <c:v>76.3</c:v>
                </c:pt>
                <c:pt idx="3">
                  <c:v>73.8</c:v>
                </c:pt>
                <c:pt idx="4">
                  <c:v>70.599999999999994</c:v>
                </c:pt>
                <c:pt idx="5">
                  <c:v>82.5</c:v>
                </c:pt>
                <c:pt idx="6">
                  <c:v>105.4</c:v>
                </c:pt>
                <c:pt idx="7">
                  <c:v>153.1</c:v>
                </c:pt>
                <c:pt idx="8">
                  <c:v>146.6</c:v>
                </c:pt>
                <c:pt idx="9">
                  <c:v>137.9</c:v>
                </c:pt>
                <c:pt idx="10">
                  <c:v>128.5</c:v>
                </c:pt>
                <c:pt idx="11">
                  <c:v>125.3</c:v>
                </c:pt>
                <c:pt idx="12">
                  <c:v>119.7</c:v>
                </c:pt>
                <c:pt idx="13">
                  <c:v>107</c:v>
                </c:pt>
                <c:pt idx="14">
                  <c:v>103.1</c:v>
                </c:pt>
                <c:pt idx="15">
                  <c:v>107.8</c:v>
                </c:pt>
                <c:pt idx="16">
                  <c:v>105.4</c:v>
                </c:pt>
                <c:pt idx="17">
                  <c:v>100</c:v>
                </c:pt>
                <c:pt idx="18">
                  <c:v>93.5</c:v>
                </c:pt>
                <c:pt idx="19">
                  <c:v>87.2</c:v>
                </c:pt>
                <c:pt idx="20">
                  <c:v>84.1</c:v>
                </c:pt>
                <c:pt idx="21">
                  <c:v>72.2</c:v>
                </c:pt>
                <c:pt idx="22">
                  <c:v>71.3</c:v>
                </c:pt>
                <c:pt idx="23">
                  <c:v>79.400000000000006</c:v>
                </c:pt>
                <c:pt idx="24">
                  <c:v>81.599999999999994</c:v>
                </c:pt>
                <c:pt idx="25">
                  <c:v>85.7</c:v>
                </c:pt>
                <c:pt idx="26">
                  <c:v>80</c:v>
                </c:pt>
                <c:pt idx="27">
                  <c:v>73.8</c:v>
                </c:pt>
                <c:pt idx="28">
                  <c:v>67.5</c:v>
                </c:pt>
                <c:pt idx="29">
                  <c:v>65</c:v>
                </c:pt>
                <c:pt idx="30">
                  <c:v>67.5</c:v>
                </c:pt>
                <c:pt idx="31">
                  <c:v>68.2</c:v>
                </c:pt>
                <c:pt idx="32">
                  <c:v>64.099999999999994</c:v>
                </c:pt>
                <c:pt idx="33">
                  <c:v>65</c:v>
                </c:pt>
                <c:pt idx="34">
                  <c:v>64.599999999999994</c:v>
                </c:pt>
                <c:pt idx="35">
                  <c:v>60.3</c:v>
                </c:pt>
                <c:pt idx="36">
                  <c:v>61.9</c:v>
                </c:pt>
                <c:pt idx="37">
                  <c:v>55.4</c:v>
                </c:pt>
                <c:pt idx="38">
                  <c:v>56.5</c:v>
                </c:pt>
                <c:pt idx="39">
                  <c:v>53.8</c:v>
                </c:pt>
                <c:pt idx="40">
                  <c:v>53.8</c:v>
                </c:pt>
                <c:pt idx="41">
                  <c:v>56.1</c:v>
                </c:pt>
                <c:pt idx="42">
                  <c:v>60.3</c:v>
                </c:pt>
                <c:pt idx="43">
                  <c:v>64.8</c:v>
                </c:pt>
                <c:pt idx="44">
                  <c:v>63.9</c:v>
                </c:pt>
                <c:pt idx="45">
                  <c:v>68.2</c:v>
                </c:pt>
                <c:pt idx="46">
                  <c:v>69.099999999999994</c:v>
                </c:pt>
                <c:pt idx="47">
                  <c:v>69.099999999999994</c:v>
                </c:pt>
                <c:pt idx="48">
                  <c:v>69.5</c:v>
                </c:pt>
                <c:pt idx="49">
                  <c:v>71.5</c:v>
                </c:pt>
                <c:pt idx="50">
                  <c:v>75.3</c:v>
                </c:pt>
                <c:pt idx="51">
                  <c:v>72.900000000000006</c:v>
                </c:pt>
                <c:pt idx="52">
                  <c:v>78.3</c:v>
                </c:pt>
                <c:pt idx="53">
                  <c:v>81.400000000000006</c:v>
                </c:pt>
                <c:pt idx="54">
                  <c:v>75.099999999999994</c:v>
                </c:pt>
                <c:pt idx="55">
                  <c:v>80</c:v>
                </c:pt>
                <c:pt idx="56">
                  <c:v>80.7</c:v>
                </c:pt>
                <c:pt idx="57">
                  <c:v>78.7</c:v>
                </c:pt>
                <c:pt idx="58">
                  <c:v>80.5</c:v>
                </c:pt>
                <c:pt idx="59">
                  <c:v>98.9</c:v>
                </c:pt>
                <c:pt idx="60">
                  <c:v>135.9</c:v>
                </c:pt>
                <c:pt idx="61">
                  <c:v>152</c:v>
                </c:pt>
                <c:pt idx="62">
                  <c:v>160.30000000000001</c:v>
                </c:pt>
                <c:pt idx="63">
                  <c:v>178.7</c:v>
                </c:pt>
                <c:pt idx="64">
                  <c:v>113</c:v>
                </c:pt>
                <c:pt idx="65">
                  <c:v>111.9</c:v>
                </c:pt>
                <c:pt idx="66">
                  <c:v>116.4</c:v>
                </c:pt>
                <c:pt idx="67">
                  <c:v>113.5</c:v>
                </c:pt>
                <c:pt idx="68">
                  <c:v>119.7</c:v>
                </c:pt>
                <c:pt idx="69">
                  <c:v>115.7</c:v>
                </c:pt>
                <c:pt idx="70">
                  <c:v>110.5</c:v>
                </c:pt>
                <c:pt idx="71">
                  <c:v>112.1</c:v>
                </c:pt>
                <c:pt idx="72">
                  <c:v>110.1</c:v>
                </c:pt>
                <c:pt idx="73">
                  <c:v>100</c:v>
                </c:pt>
                <c:pt idx="74">
                  <c:v>84.3</c:v>
                </c:pt>
                <c:pt idx="75">
                  <c:v>75.3</c:v>
                </c:pt>
                <c:pt idx="76">
                  <c:v>76.2</c:v>
                </c:pt>
                <c:pt idx="77">
                  <c:v>86.5</c:v>
                </c:pt>
                <c:pt idx="78">
                  <c:v>92.6</c:v>
                </c:pt>
                <c:pt idx="79">
                  <c:v>93.5</c:v>
                </c:pt>
                <c:pt idx="80">
                  <c:v>99.8</c:v>
                </c:pt>
                <c:pt idx="81">
                  <c:v>90.8</c:v>
                </c:pt>
                <c:pt idx="82">
                  <c:v>89.2</c:v>
                </c:pt>
                <c:pt idx="83">
                  <c:v>90.8</c:v>
                </c:pt>
                <c:pt idx="84">
                  <c:v>101.1</c:v>
                </c:pt>
                <c:pt idx="85">
                  <c:v>114.1</c:v>
                </c:pt>
                <c:pt idx="86">
                  <c:v>120.2</c:v>
                </c:pt>
                <c:pt idx="87">
                  <c:v>120.2</c:v>
                </c:pt>
                <c:pt idx="88">
                  <c:v>122.4</c:v>
                </c:pt>
                <c:pt idx="89">
                  <c:v>139.69999999999999</c:v>
                </c:pt>
                <c:pt idx="90">
                  <c:v>171.5</c:v>
                </c:pt>
                <c:pt idx="91">
                  <c:v>185.7</c:v>
                </c:pt>
                <c:pt idx="92">
                  <c:v>176.5</c:v>
                </c:pt>
                <c:pt idx="93">
                  <c:v>183.4</c:v>
                </c:pt>
                <c:pt idx="94">
                  <c:v>204.3</c:v>
                </c:pt>
                <c:pt idx="95">
                  <c:v>198.7</c:v>
                </c:pt>
                <c:pt idx="96">
                  <c:v>196</c:v>
                </c:pt>
                <c:pt idx="97">
                  <c:v>196.4</c:v>
                </c:pt>
                <c:pt idx="98">
                  <c:v>196.9</c:v>
                </c:pt>
                <c:pt idx="99">
                  <c:v>203.4</c:v>
                </c:pt>
                <c:pt idx="100">
                  <c:v>209.2</c:v>
                </c:pt>
                <c:pt idx="101">
                  <c:v>212.1</c:v>
                </c:pt>
                <c:pt idx="102">
                  <c:v>212.6</c:v>
                </c:pt>
                <c:pt idx="103">
                  <c:v>212.6</c:v>
                </c:pt>
                <c:pt idx="104">
                  <c:v>212.6</c:v>
                </c:pt>
                <c:pt idx="105">
                  <c:v>212.6</c:v>
                </c:pt>
                <c:pt idx="106">
                  <c:v>211.9</c:v>
                </c:pt>
                <c:pt idx="107">
                  <c:v>212.3</c:v>
                </c:pt>
                <c:pt idx="108">
                  <c:v>216.6</c:v>
                </c:pt>
                <c:pt idx="109">
                  <c:v>223.8</c:v>
                </c:pt>
                <c:pt idx="110">
                  <c:v>224.2</c:v>
                </c:pt>
                <c:pt idx="111">
                  <c:v>229.8</c:v>
                </c:pt>
                <c:pt idx="112">
                  <c:v>238.8</c:v>
                </c:pt>
                <c:pt idx="113">
                  <c:v>247.5</c:v>
                </c:pt>
                <c:pt idx="114">
                  <c:v>255.4</c:v>
                </c:pt>
                <c:pt idx="115">
                  <c:v>267</c:v>
                </c:pt>
                <c:pt idx="116">
                  <c:v>302</c:v>
                </c:pt>
                <c:pt idx="117">
                  <c:v>359</c:v>
                </c:pt>
                <c:pt idx="118">
                  <c:v>392.2</c:v>
                </c:pt>
                <c:pt idx="119">
                  <c:v>410.2</c:v>
                </c:pt>
                <c:pt idx="120" formatCode="0.00">
                  <c:v>435.71162029459907</c:v>
                </c:pt>
                <c:pt idx="121" formatCode="0.00">
                  <c:v>469.27954173486097</c:v>
                </c:pt>
                <c:pt idx="122" formatCode="0.00">
                  <c:v>528.3590834697219</c:v>
                </c:pt>
                <c:pt idx="123" formatCode="0.00">
                  <c:v>602.87986906710319</c:v>
                </c:pt>
                <c:pt idx="124" formatCode="0.00">
                  <c:v>657.93126022913259</c:v>
                </c:pt>
                <c:pt idx="125" formatCode="0.00">
                  <c:v>671.35842880523739</c:v>
                </c:pt>
                <c:pt idx="126" formatCode="0.00">
                  <c:v>680.08608837970542</c:v>
                </c:pt>
                <c:pt idx="127" formatCode="0.00">
                  <c:v>696.19869067103116</c:v>
                </c:pt>
                <c:pt idx="128" formatCode="0.00">
                  <c:v>692.84189852700501</c:v>
                </c:pt>
                <c:pt idx="129" formatCode="0.00">
                  <c:v>672.70114566284781</c:v>
                </c:pt>
                <c:pt idx="130" formatCode="0.00">
                  <c:v>690.15646481178396</c:v>
                </c:pt>
                <c:pt idx="131" formatCode="0.00">
                  <c:v>717.68216039279878</c:v>
                </c:pt>
                <c:pt idx="132" formatCode="0.00">
                  <c:v>753.26415711947629</c:v>
                </c:pt>
                <c:pt idx="133" formatCode="0.00">
                  <c:v>780.78985270049088</c:v>
                </c:pt>
                <c:pt idx="134" formatCode="0.00">
                  <c:v>782.1325695581013</c:v>
                </c:pt>
                <c:pt idx="135" formatCode="0.00">
                  <c:v>786.83207855973797</c:v>
                </c:pt>
                <c:pt idx="136" formatCode="0.00">
                  <c:v>798.24517184942704</c:v>
                </c:pt>
                <c:pt idx="137" formatCode="0.00">
                  <c:v>808.31554828150558</c:v>
                </c:pt>
                <c:pt idx="138" formatCode="0.00">
                  <c:v>837.1839607201307</c:v>
                </c:pt>
                <c:pt idx="139" formatCode="0.00">
                  <c:v>857.32471358428779</c:v>
                </c:pt>
                <c:pt idx="140" formatCode="0.00">
                  <c:v>856.65335515548247</c:v>
                </c:pt>
                <c:pt idx="141" formatCode="0.00">
                  <c:v>835.16988543371497</c:v>
                </c:pt>
                <c:pt idx="142" formatCode="0.00">
                  <c:v>842.55482815057258</c:v>
                </c:pt>
                <c:pt idx="143" formatCode="0.00">
                  <c:v>890.89263502454969</c:v>
                </c:pt>
                <c:pt idx="144" formatCode="0.00">
                  <c:v>900.96301145662824</c:v>
                </c:pt>
                <c:pt idx="145" formatCode="0.00">
                  <c:v>880.15090016366594</c:v>
                </c:pt>
                <c:pt idx="146" formatCode="0.00">
                  <c:v>927.14599018003264</c:v>
                </c:pt>
                <c:pt idx="147" formatCode="0.00">
                  <c:v>984.8828150572831</c:v>
                </c:pt>
                <c:pt idx="148" formatCode="0.00">
                  <c:v>1056.7181669394438</c:v>
                </c:pt>
                <c:pt idx="149" formatCode="0.00">
                  <c:v>1105.7273322422261</c:v>
                </c:pt>
                <c:pt idx="150" formatCode="0.00">
                  <c:v>1158.7646481178399</c:v>
                </c:pt>
                <c:pt idx="151" formatCode="0.00">
                  <c:v>1272.8955810147302</c:v>
                </c:pt>
                <c:pt idx="152" formatCode="0.00">
                  <c:v>1160.7787234042555</c:v>
                </c:pt>
                <c:pt idx="153" formatCode="0.00">
                  <c:v>1239.9990180032732</c:v>
                </c:pt>
                <c:pt idx="154" formatCode="0.00">
                  <c:v>1350.1018003273323</c:v>
                </c:pt>
              </c:numCache>
            </c:numRef>
          </c:val>
          <c:smooth val="0"/>
          <c:extLst>
            <c:ext xmlns:c16="http://schemas.microsoft.com/office/drawing/2014/chart" uri="{C3380CC4-5D6E-409C-BE32-E72D297353CC}">
              <c16:uniqueId val="{00000000-6244-4863-9013-1B14811E9A16}"/>
            </c:ext>
          </c:extLst>
        </c:ser>
        <c:ser>
          <c:idx val="1"/>
          <c:order val="1"/>
          <c:tx>
            <c:strRef>
              <c:f>'DATAUSLR '!$E$9</c:f>
              <c:strCache>
                <c:ptCount val="1"/>
                <c:pt idx="0">
                  <c:v>iblongindex</c:v>
                </c:pt>
              </c:strCache>
            </c:strRef>
          </c:tx>
          <c:spPr>
            <a:ln w="28575">
              <a:solidFill>
                <a:srgbClr val="000000"/>
              </a:solidFill>
              <a:prstDash val="dash"/>
            </a:ln>
          </c:spPr>
          <c:marker>
            <c:symbol val="none"/>
          </c:marker>
          <c:cat>
            <c:numRef>
              <c:f>'DATAUSLR '!$A$87:$A$241</c:f>
              <c:numCache>
                <c:formatCode>General</c:formatCode>
                <c:ptCount val="155"/>
                <c:pt idx="0">
                  <c:v>1857</c:v>
                </c:pt>
                <c:pt idx="1">
                  <c:v>1858</c:v>
                </c:pt>
                <c:pt idx="2">
                  <c:v>1859</c:v>
                </c:pt>
                <c:pt idx="3">
                  <c:v>1860</c:v>
                </c:pt>
                <c:pt idx="4">
                  <c:v>1861</c:v>
                </c:pt>
                <c:pt idx="5">
                  <c:v>1862</c:v>
                </c:pt>
                <c:pt idx="6">
                  <c:v>1863</c:v>
                </c:pt>
                <c:pt idx="7">
                  <c:v>1864</c:v>
                </c:pt>
                <c:pt idx="8">
                  <c:v>1865</c:v>
                </c:pt>
                <c:pt idx="9">
                  <c:v>1866</c:v>
                </c:pt>
                <c:pt idx="10">
                  <c:v>1867</c:v>
                </c:pt>
                <c:pt idx="11">
                  <c:v>1868</c:v>
                </c:pt>
                <c:pt idx="12">
                  <c:v>1869</c:v>
                </c:pt>
                <c:pt idx="13">
                  <c:v>1870</c:v>
                </c:pt>
                <c:pt idx="14">
                  <c:v>1871</c:v>
                </c:pt>
                <c:pt idx="15">
                  <c:v>1872</c:v>
                </c:pt>
                <c:pt idx="16">
                  <c:v>1873</c:v>
                </c:pt>
                <c:pt idx="17">
                  <c:v>1874</c:v>
                </c:pt>
                <c:pt idx="18">
                  <c:v>1875</c:v>
                </c:pt>
                <c:pt idx="19">
                  <c:v>1876</c:v>
                </c:pt>
                <c:pt idx="20">
                  <c:v>1877</c:v>
                </c:pt>
                <c:pt idx="21">
                  <c:v>1878</c:v>
                </c:pt>
                <c:pt idx="22">
                  <c:v>1879</c:v>
                </c:pt>
                <c:pt idx="23">
                  <c:v>1880</c:v>
                </c:pt>
                <c:pt idx="24">
                  <c:v>1881</c:v>
                </c:pt>
                <c:pt idx="25">
                  <c:v>1882</c:v>
                </c:pt>
                <c:pt idx="26">
                  <c:v>1883</c:v>
                </c:pt>
                <c:pt idx="27">
                  <c:v>1884</c:v>
                </c:pt>
                <c:pt idx="28">
                  <c:v>1885</c:v>
                </c:pt>
                <c:pt idx="29">
                  <c:v>1886</c:v>
                </c:pt>
                <c:pt idx="30">
                  <c:v>1887</c:v>
                </c:pt>
                <c:pt idx="31">
                  <c:v>1888</c:v>
                </c:pt>
                <c:pt idx="32">
                  <c:v>1889</c:v>
                </c:pt>
                <c:pt idx="33">
                  <c:v>1890</c:v>
                </c:pt>
                <c:pt idx="34">
                  <c:v>1891</c:v>
                </c:pt>
                <c:pt idx="35">
                  <c:v>1892</c:v>
                </c:pt>
                <c:pt idx="36">
                  <c:v>1893</c:v>
                </c:pt>
                <c:pt idx="37">
                  <c:v>1894</c:v>
                </c:pt>
                <c:pt idx="38">
                  <c:v>1895</c:v>
                </c:pt>
                <c:pt idx="39">
                  <c:v>1896</c:v>
                </c:pt>
                <c:pt idx="40">
                  <c:v>1897</c:v>
                </c:pt>
                <c:pt idx="41">
                  <c:v>1898</c:v>
                </c:pt>
                <c:pt idx="42">
                  <c:v>1899</c:v>
                </c:pt>
                <c:pt idx="43">
                  <c:v>1900</c:v>
                </c:pt>
                <c:pt idx="44">
                  <c:v>1901</c:v>
                </c:pt>
                <c:pt idx="45">
                  <c:v>1902</c:v>
                </c:pt>
                <c:pt idx="46">
                  <c:v>1903</c:v>
                </c:pt>
                <c:pt idx="47">
                  <c:v>1904</c:v>
                </c:pt>
                <c:pt idx="48">
                  <c:v>1905</c:v>
                </c:pt>
                <c:pt idx="49">
                  <c:v>1906</c:v>
                </c:pt>
                <c:pt idx="50">
                  <c:v>1907</c:v>
                </c:pt>
                <c:pt idx="51">
                  <c:v>1908</c:v>
                </c:pt>
                <c:pt idx="52">
                  <c:v>1909</c:v>
                </c:pt>
                <c:pt idx="53">
                  <c:v>1910</c:v>
                </c:pt>
                <c:pt idx="54">
                  <c:v>1911</c:v>
                </c:pt>
                <c:pt idx="55">
                  <c:v>1912</c:v>
                </c:pt>
                <c:pt idx="56">
                  <c:v>1913</c:v>
                </c:pt>
                <c:pt idx="57">
                  <c:v>1914</c:v>
                </c:pt>
                <c:pt idx="58">
                  <c:v>1915</c:v>
                </c:pt>
                <c:pt idx="59">
                  <c:v>1916</c:v>
                </c:pt>
                <c:pt idx="60">
                  <c:v>1917</c:v>
                </c:pt>
                <c:pt idx="61">
                  <c:v>1918</c:v>
                </c:pt>
                <c:pt idx="62">
                  <c:v>1919</c:v>
                </c:pt>
                <c:pt idx="63">
                  <c:v>1920</c:v>
                </c:pt>
                <c:pt idx="64">
                  <c:v>1921</c:v>
                </c:pt>
                <c:pt idx="65">
                  <c:v>1922</c:v>
                </c:pt>
                <c:pt idx="66">
                  <c:v>1923</c:v>
                </c:pt>
                <c:pt idx="67">
                  <c:v>1924</c:v>
                </c:pt>
                <c:pt idx="68">
                  <c:v>1925</c:v>
                </c:pt>
                <c:pt idx="69">
                  <c:v>1926</c:v>
                </c:pt>
                <c:pt idx="70">
                  <c:v>1927</c:v>
                </c:pt>
                <c:pt idx="71">
                  <c:v>1928</c:v>
                </c:pt>
                <c:pt idx="72">
                  <c:v>1929</c:v>
                </c:pt>
                <c:pt idx="73">
                  <c:v>1930</c:v>
                </c:pt>
                <c:pt idx="74">
                  <c:v>1931</c:v>
                </c:pt>
                <c:pt idx="75">
                  <c:v>1932</c:v>
                </c:pt>
                <c:pt idx="76">
                  <c:v>1933</c:v>
                </c:pt>
                <c:pt idx="77">
                  <c:v>1934</c:v>
                </c:pt>
                <c:pt idx="78">
                  <c:v>1935</c:v>
                </c:pt>
                <c:pt idx="79">
                  <c:v>1936</c:v>
                </c:pt>
                <c:pt idx="80">
                  <c:v>1937</c:v>
                </c:pt>
                <c:pt idx="81">
                  <c:v>1938</c:v>
                </c:pt>
                <c:pt idx="82">
                  <c:v>1939</c:v>
                </c:pt>
                <c:pt idx="83">
                  <c:v>1940</c:v>
                </c:pt>
                <c:pt idx="84">
                  <c:v>1941</c:v>
                </c:pt>
                <c:pt idx="85">
                  <c:v>1942</c:v>
                </c:pt>
                <c:pt idx="86">
                  <c:v>1943</c:v>
                </c:pt>
                <c:pt idx="87">
                  <c:v>1944</c:v>
                </c:pt>
                <c:pt idx="88">
                  <c:v>1945</c:v>
                </c:pt>
                <c:pt idx="89">
                  <c:v>1946</c:v>
                </c:pt>
                <c:pt idx="90">
                  <c:v>1947</c:v>
                </c:pt>
                <c:pt idx="91">
                  <c:v>1948</c:v>
                </c:pt>
                <c:pt idx="92">
                  <c:v>1949</c:v>
                </c:pt>
                <c:pt idx="93">
                  <c:v>1950</c:v>
                </c:pt>
                <c:pt idx="94">
                  <c:v>1951</c:v>
                </c:pt>
                <c:pt idx="95">
                  <c:v>1952</c:v>
                </c:pt>
                <c:pt idx="96">
                  <c:v>1953</c:v>
                </c:pt>
                <c:pt idx="97">
                  <c:v>1954</c:v>
                </c:pt>
                <c:pt idx="98">
                  <c:v>1955</c:v>
                </c:pt>
                <c:pt idx="99">
                  <c:v>1956</c:v>
                </c:pt>
                <c:pt idx="100">
                  <c:v>1957</c:v>
                </c:pt>
                <c:pt idx="101">
                  <c:v>1958</c:v>
                </c:pt>
                <c:pt idx="102">
                  <c:v>1959</c:v>
                </c:pt>
                <c:pt idx="103">
                  <c:v>1960</c:v>
                </c:pt>
                <c:pt idx="104">
                  <c:v>1961</c:v>
                </c:pt>
                <c:pt idx="105">
                  <c:v>1962</c:v>
                </c:pt>
                <c:pt idx="106">
                  <c:v>1963</c:v>
                </c:pt>
                <c:pt idx="107">
                  <c:v>1964</c:v>
                </c:pt>
                <c:pt idx="108">
                  <c:v>1965</c:v>
                </c:pt>
                <c:pt idx="109">
                  <c:v>1966</c:v>
                </c:pt>
                <c:pt idx="110">
                  <c:v>1967</c:v>
                </c:pt>
                <c:pt idx="111">
                  <c:v>1968</c:v>
                </c:pt>
                <c:pt idx="112">
                  <c:v>1969</c:v>
                </c:pt>
                <c:pt idx="113">
                  <c:v>1970</c:v>
                </c:pt>
                <c:pt idx="114">
                  <c:v>1971</c:v>
                </c:pt>
                <c:pt idx="115">
                  <c:v>1972</c:v>
                </c:pt>
                <c:pt idx="116">
                  <c:v>1973</c:v>
                </c:pt>
                <c:pt idx="117">
                  <c:v>1974</c:v>
                </c:pt>
                <c:pt idx="118">
                  <c:v>1975</c:v>
                </c:pt>
                <c:pt idx="119">
                  <c:v>1976</c:v>
                </c:pt>
                <c:pt idx="120">
                  <c:v>1977</c:v>
                </c:pt>
                <c:pt idx="121">
                  <c:v>1978</c:v>
                </c:pt>
                <c:pt idx="122">
                  <c:v>1979</c:v>
                </c:pt>
                <c:pt idx="123">
                  <c:v>1980</c:v>
                </c:pt>
                <c:pt idx="124">
                  <c:v>1981</c:v>
                </c:pt>
                <c:pt idx="125">
                  <c:v>1982</c:v>
                </c:pt>
                <c:pt idx="126">
                  <c:v>1983</c:v>
                </c:pt>
                <c:pt idx="127">
                  <c:v>1984</c:v>
                </c:pt>
                <c:pt idx="128">
                  <c:v>1985</c:v>
                </c:pt>
                <c:pt idx="129">
                  <c:v>1986</c:v>
                </c:pt>
                <c:pt idx="130">
                  <c:v>1987</c:v>
                </c:pt>
                <c:pt idx="131">
                  <c:v>1988</c:v>
                </c:pt>
                <c:pt idx="132">
                  <c:v>1989</c:v>
                </c:pt>
                <c:pt idx="133">
                  <c:v>1990</c:v>
                </c:pt>
                <c:pt idx="134">
                  <c:v>1991</c:v>
                </c:pt>
                <c:pt idx="135">
                  <c:v>1992</c:v>
                </c:pt>
                <c:pt idx="136">
                  <c:v>1993</c:v>
                </c:pt>
                <c:pt idx="137">
                  <c:v>1994</c:v>
                </c:pt>
                <c:pt idx="138">
                  <c:v>1995</c:v>
                </c:pt>
                <c:pt idx="139">
                  <c:v>1996</c:v>
                </c:pt>
                <c:pt idx="140">
                  <c:v>1997</c:v>
                </c:pt>
                <c:pt idx="141">
                  <c:v>1998</c:v>
                </c:pt>
                <c:pt idx="142">
                  <c:v>1999</c:v>
                </c:pt>
                <c:pt idx="143">
                  <c:v>2000</c:v>
                </c:pt>
                <c:pt idx="144">
                  <c:v>2001</c:v>
                </c:pt>
                <c:pt idx="145">
                  <c:v>2002</c:v>
                </c:pt>
                <c:pt idx="146">
                  <c:v>2003</c:v>
                </c:pt>
                <c:pt idx="147">
                  <c:v>2004</c:v>
                </c:pt>
                <c:pt idx="148">
                  <c:v>2005</c:v>
                </c:pt>
                <c:pt idx="149">
                  <c:v>2006</c:v>
                </c:pt>
                <c:pt idx="150">
                  <c:v>2007</c:v>
                </c:pt>
                <c:pt idx="151">
                  <c:v>2008</c:v>
                </c:pt>
                <c:pt idx="152">
                  <c:v>2009</c:v>
                </c:pt>
                <c:pt idx="153">
                  <c:v>2010</c:v>
                </c:pt>
                <c:pt idx="154">
                  <c:v>2011</c:v>
                </c:pt>
              </c:numCache>
            </c:numRef>
          </c:cat>
          <c:val>
            <c:numRef>
              <c:f>'DATAUSLR '!$E$87:$E$241</c:f>
              <c:numCache>
                <c:formatCode>0.00</c:formatCode>
                <c:ptCount val="155"/>
                <c:pt idx="0">
                  <c:v>296.21987547892707</c:v>
                </c:pt>
                <c:pt idx="1">
                  <c:v>271.83409961685811</c:v>
                </c:pt>
                <c:pt idx="2">
                  <c:v>260.9155651340995</c:v>
                </c:pt>
                <c:pt idx="3">
                  <c:v>253.41628352490406</c:v>
                </c:pt>
                <c:pt idx="4">
                  <c:v>265.49554597701149</c:v>
                </c:pt>
                <c:pt idx="5">
                  <c:v>231.31350574712641</c:v>
                </c:pt>
                <c:pt idx="6">
                  <c:v>199.73611111111097</c:v>
                </c:pt>
                <c:pt idx="7">
                  <c:v>202.70785440613039</c:v>
                </c:pt>
                <c:pt idx="8">
                  <c:v>252.7240421455937</c:v>
                </c:pt>
                <c:pt idx="9">
                  <c:v>267.21915708812247</c:v>
                </c:pt>
                <c:pt idx="10">
                  <c:v>265.45359195402301</c:v>
                </c:pt>
                <c:pt idx="11">
                  <c:v>262.59372605363973</c:v>
                </c:pt>
                <c:pt idx="12">
                  <c:v>273.66958812260521</c:v>
                </c:pt>
                <c:pt idx="13">
                  <c:v>268.85536398467417</c:v>
                </c:pt>
                <c:pt idx="14">
                  <c:v>266.07241379310346</c:v>
                </c:pt>
                <c:pt idx="15">
                  <c:v>259.49262452107297</c:v>
                </c:pt>
                <c:pt idx="16">
                  <c:v>260.70229885057472</c:v>
                </c:pt>
                <c:pt idx="17">
                  <c:v>247.56719348659016</c:v>
                </c:pt>
                <c:pt idx="18">
                  <c:v>228.99554597701149</c:v>
                </c:pt>
                <c:pt idx="19">
                  <c:v>216.83936781609196</c:v>
                </c:pt>
                <c:pt idx="20">
                  <c:v>217.23793103448276</c:v>
                </c:pt>
                <c:pt idx="21">
                  <c:v>214.08788314176257</c:v>
                </c:pt>
                <c:pt idx="22">
                  <c:v>199.83750000000001</c:v>
                </c:pt>
                <c:pt idx="23">
                  <c:v>187.44707854406147</c:v>
                </c:pt>
                <c:pt idx="24">
                  <c:v>173.72811302682007</c:v>
                </c:pt>
                <c:pt idx="25">
                  <c:v>176.10201149425288</c:v>
                </c:pt>
                <c:pt idx="26">
                  <c:v>176.97605363984661</c:v>
                </c:pt>
                <c:pt idx="27">
                  <c:v>174.77696360153269</c:v>
                </c:pt>
                <c:pt idx="28">
                  <c:v>166.43510536398452</c:v>
                </c:pt>
                <c:pt idx="29">
                  <c:v>155.03759578544077</c:v>
                </c:pt>
                <c:pt idx="30">
                  <c:v>157.74013409961671</c:v>
                </c:pt>
                <c:pt idx="31">
                  <c:v>154.66000957854416</c:v>
                </c:pt>
                <c:pt idx="32">
                  <c:v>148.63261494252873</c:v>
                </c:pt>
                <c:pt idx="33">
                  <c:v>153.88386015325685</c:v>
                </c:pt>
                <c:pt idx="34">
                  <c:v>160.84473180076614</c:v>
                </c:pt>
                <c:pt idx="35">
                  <c:v>155.97107279693498</c:v>
                </c:pt>
                <c:pt idx="36">
                  <c:v>160.27485632183908</c:v>
                </c:pt>
                <c:pt idx="37">
                  <c:v>151.21977969348674</c:v>
                </c:pt>
                <c:pt idx="38">
                  <c:v>145.76226053639832</c:v>
                </c:pt>
                <c:pt idx="39">
                  <c:v>147.59774904214547</c:v>
                </c:pt>
                <c:pt idx="40">
                  <c:v>139.35727969348673</c:v>
                </c:pt>
                <c:pt idx="41">
                  <c:v>136.89597701149427</c:v>
                </c:pt>
                <c:pt idx="42">
                  <c:v>131.33357279693502</c:v>
                </c:pt>
                <c:pt idx="43">
                  <c:v>133.49420498084305</c:v>
                </c:pt>
                <c:pt idx="44">
                  <c:v>133.45924329501904</c:v>
                </c:pt>
                <c:pt idx="45">
                  <c:v>136.65823754789258</c:v>
                </c:pt>
                <c:pt idx="46">
                  <c:v>146.45450191570868</c:v>
                </c:pt>
                <c:pt idx="47">
                  <c:v>147.42294061302698</c:v>
                </c:pt>
                <c:pt idx="48">
                  <c:v>145.23433908045976</c:v>
                </c:pt>
                <c:pt idx="49">
                  <c:v>149.13955938697305</c:v>
                </c:pt>
                <c:pt idx="50">
                  <c:v>158.49880268199246</c:v>
                </c:pt>
                <c:pt idx="51">
                  <c:v>157.31709770114946</c:v>
                </c:pt>
                <c:pt idx="52">
                  <c:v>153.46781609195403</c:v>
                </c:pt>
                <c:pt idx="53">
                  <c:v>159.81336206896555</c:v>
                </c:pt>
                <c:pt idx="54">
                  <c:v>161.31321839080462</c:v>
                </c:pt>
                <c:pt idx="55">
                  <c:v>162.97739463601545</c:v>
                </c:pt>
                <c:pt idx="56">
                  <c:v>170.19698275862069</c:v>
                </c:pt>
                <c:pt idx="57">
                  <c:v>170.96264367816093</c:v>
                </c:pt>
                <c:pt idx="58">
                  <c:v>175.14406130268213</c:v>
                </c:pt>
                <c:pt idx="59">
                  <c:v>169.43831417624537</c:v>
                </c:pt>
                <c:pt idx="60">
                  <c:v>180.01072796934884</c:v>
                </c:pt>
                <c:pt idx="61">
                  <c:v>195.78544061302694</c:v>
                </c:pt>
                <c:pt idx="62">
                  <c:v>197.7328065134098</c:v>
                </c:pt>
                <c:pt idx="63">
                  <c:v>216.79741379310349</c:v>
                </c:pt>
                <c:pt idx="64">
                  <c:v>209.03242337164764</c:v>
                </c:pt>
                <c:pt idx="65">
                  <c:v>183.84952107279707</c:v>
                </c:pt>
                <c:pt idx="66">
                  <c:v>191.86273946360168</c:v>
                </c:pt>
                <c:pt idx="67">
                  <c:v>189.21264367816093</c:v>
                </c:pt>
                <c:pt idx="68">
                  <c:v>186.70938697317996</c:v>
                </c:pt>
                <c:pt idx="69">
                  <c:v>181.41269157088107</c:v>
                </c:pt>
                <c:pt idx="70">
                  <c:v>174.73151340996156</c:v>
                </c:pt>
                <c:pt idx="71">
                  <c:v>177.26623563218391</c:v>
                </c:pt>
                <c:pt idx="72">
                  <c:v>187.96800766283511</c:v>
                </c:pt>
                <c:pt idx="73">
                  <c:v>178.24166666666667</c:v>
                </c:pt>
                <c:pt idx="74">
                  <c:v>175.22097701149426</c:v>
                </c:pt>
                <c:pt idx="75">
                  <c:v>195.48826628352478</c:v>
                </c:pt>
                <c:pt idx="76">
                  <c:v>176.96206896551723</c:v>
                </c:pt>
                <c:pt idx="77">
                  <c:v>160.06159003831431</c:v>
                </c:pt>
                <c:pt idx="78">
                  <c:v>144.34631226053625</c:v>
                </c:pt>
                <c:pt idx="79">
                  <c:v>124.13793103448276</c:v>
                </c:pt>
                <c:pt idx="80">
                  <c:v>124.90421455938699</c:v>
                </c:pt>
                <c:pt idx="81">
                  <c:v>122.22222222222223</c:v>
                </c:pt>
                <c:pt idx="82">
                  <c:v>115.32567049808429</c:v>
                </c:pt>
                <c:pt idx="83">
                  <c:v>108.81226053639847</c:v>
                </c:pt>
                <c:pt idx="84">
                  <c:v>106.13026819923373</c:v>
                </c:pt>
                <c:pt idx="85">
                  <c:v>108.42911877394637</c:v>
                </c:pt>
                <c:pt idx="86">
                  <c:v>104.59770114942529</c:v>
                </c:pt>
                <c:pt idx="87">
                  <c:v>104.21455938697318</c:v>
                </c:pt>
                <c:pt idx="88">
                  <c:v>100.38314176245211</c:v>
                </c:pt>
                <c:pt idx="89">
                  <c:v>96.93486590038313</c:v>
                </c:pt>
                <c:pt idx="90">
                  <c:v>100</c:v>
                </c:pt>
                <c:pt idx="91">
                  <c:v>108.04597701149426</c:v>
                </c:pt>
                <c:pt idx="92">
                  <c:v>101.91570881226055</c:v>
                </c:pt>
                <c:pt idx="93">
                  <c:v>100.38314176245211</c:v>
                </c:pt>
                <c:pt idx="94">
                  <c:v>109.57854406130269</c:v>
                </c:pt>
                <c:pt idx="95">
                  <c:v>113.40996168582376</c:v>
                </c:pt>
                <c:pt idx="96">
                  <c:v>122.60536398467434</c:v>
                </c:pt>
                <c:pt idx="97">
                  <c:v>111.11111111111111</c:v>
                </c:pt>
                <c:pt idx="98">
                  <c:v>117.24137931034484</c:v>
                </c:pt>
                <c:pt idx="99">
                  <c:v>128.73563218390805</c:v>
                </c:pt>
                <c:pt idx="100">
                  <c:v>149.04214559386975</c:v>
                </c:pt>
                <c:pt idx="101">
                  <c:v>145.21072796934865</c:v>
                </c:pt>
                <c:pt idx="102">
                  <c:v>167.81609195402299</c:v>
                </c:pt>
                <c:pt idx="103">
                  <c:v>168.96551724137933</c:v>
                </c:pt>
                <c:pt idx="104">
                  <c:v>166.66666666666666</c:v>
                </c:pt>
                <c:pt idx="105">
                  <c:v>165.90038314176246</c:v>
                </c:pt>
                <c:pt idx="106">
                  <c:v>163.2183908045977</c:v>
                </c:pt>
                <c:pt idx="107">
                  <c:v>168.58237547892725</c:v>
                </c:pt>
                <c:pt idx="108">
                  <c:v>172.03065134099617</c:v>
                </c:pt>
                <c:pt idx="109">
                  <c:v>196.55172413793105</c:v>
                </c:pt>
                <c:pt idx="110">
                  <c:v>211.11111111111111</c:v>
                </c:pt>
                <c:pt idx="111">
                  <c:v>236.7816091954023</c:v>
                </c:pt>
                <c:pt idx="112">
                  <c:v>269.34865900383141</c:v>
                </c:pt>
                <c:pt idx="113">
                  <c:v>308.04597701149424</c:v>
                </c:pt>
                <c:pt idx="114">
                  <c:v>283.14176245210729</c:v>
                </c:pt>
                <c:pt idx="115">
                  <c:v>276.24521072796938</c:v>
                </c:pt>
                <c:pt idx="116">
                  <c:v>285.05747126436785</c:v>
                </c:pt>
                <c:pt idx="117">
                  <c:v>328.35249042145597</c:v>
                </c:pt>
                <c:pt idx="118">
                  <c:v>338.31417624521072</c:v>
                </c:pt>
                <c:pt idx="119">
                  <c:v>322.98850574712645</c:v>
                </c:pt>
                <c:pt idx="120">
                  <c:v>307.27969348659008</c:v>
                </c:pt>
                <c:pt idx="121">
                  <c:v>334.48275862068965</c:v>
                </c:pt>
                <c:pt idx="122">
                  <c:v>368.96551724137936</c:v>
                </c:pt>
                <c:pt idx="123">
                  <c:v>457.4712643678161</c:v>
                </c:pt>
                <c:pt idx="124">
                  <c:v>542.91187739463601</c:v>
                </c:pt>
                <c:pt idx="125">
                  <c:v>528.35249042145597</c:v>
                </c:pt>
                <c:pt idx="126">
                  <c:v>461.30268199233717</c:v>
                </c:pt>
                <c:pt idx="127">
                  <c:v>486.97318007662835</c:v>
                </c:pt>
                <c:pt idx="128">
                  <c:v>435.63218390804599</c:v>
                </c:pt>
                <c:pt idx="129">
                  <c:v>345.59386973180079</c:v>
                </c:pt>
                <c:pt idx="130">
                  <c:v>359.38697318007667</c:v>
                </c:pt>
                <c:pt idx="131">
                  <c:v>372.03065134099626</c:v>
                </c:pt>
                <c:pt idx="132">
                  <c:v>354.78927203065138</c:v>
                </c:pt>
                <c:pt idx="133">
                  <c:v>357.08812260536399</c:v>
                </c:pt>
                <c:pt idx="134">
                  <c:v>336.0153256704981</c:v>
                </c:pt>
                <c:pt idx="135">
                  <c:v>311.87739463601537</c:v>
                </c:pt>
                <c:pt idx="136">
                  <c:v>276.62835249042149</c:v>
                </c:pt>
                <c:pt idx="137">
                  <c:v>304.9808429118774</c:v>
                </c:pt>
                <c:pt idx="138">
                  <c:v>290.80459770114942</c:v>
                </c:pt>
                <c:pt idx="139">
                  <c:v>282.37547892720306</c:v>
                </c:pt>
                <c:pt idx="140">
                  <c:v>278.16091954022988</c:v>
                </c:pt>
                <c:pt idx="141">
                  <c:v>250.19157088122606</c:v>
                </c:pt>
                <c:pt idx="142">
                  <c:v>270.11494252873564</c:v>
                </c:pt>
                <c:pt idx="143">
                  <c:v>291.95402298850576</c:v>
                </c:pt>
                <c:pt idx="144">
                  <c:v>271.26436781609198</c:v>
                </c:pt>
                <c:pt idx="145">
                  <c:v>248.65900383141764</c:v>
                </c:pt>
                <c:pt idx="146">
                  <c:v>217.24137931034483</c:v>
                </c:pt>
                <c:pt idx="147">
                  <c:v>215.7088122605364</c:v>
                </c:pt>
                <c:pt idx="148">
                  <c:v>200.38314176245211</c:v>
                </c:pt>
                <c:pt idx="149">
                  <c:v>214.17624521072798</c:v>
                </c:pt>
                <c:pt idx="150">
                  <c:v>213.02681992337165</c:v>
                </c:pt>
                <c:pt idx="151">
                  <c:v>215.7088122605364</c:v>
                </c:pt>
                <c:pt idx="152">
                  <c:v>203.44827586206898</c:v>
                </c:pt>
                <c:pt idx="153">
                  <c:v>189.27203065134103</c:v>
                </c:pt>
                <c:pt idx="154">
                  <c:v>177.77777777777777</c:v>
                </c:pt>
              </c:numCache>
            </c:numRef>
          </c:val>
          <c:smooth val="0"/>
          <c:extLst>
            <c:ext xmlns:c16="http://schemas.microsoft.com/office/drawing/2014/chart" uri="{C3380CC4-5D6E-409C-BE32-E72D297353CC}">
              <c16:uniqueId val="{00000001-6244-4863-9013-1B14811E9A16}"/>
            </c:ext>
          </c:extLst>
        </c:ser>
        <c:dLbls>
          <c:showLegendKey val="0"/>
          <c:showVal val="0"/>
          <c:showCatName val="0"/>
          <c:showSerName val="0"/>
          <c:showPercent val="0"/>
          <c:showBubbleSize val="0"/>
        </c:dLbls>
        <c:smooth val="0"/>
        <c:axId val="611372584"/>
        <c:axId val="611368272"/>
      </c:lineChart>
      <c:catAx>
        <c:axId val="61137258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Arial"/>
                <a:cs typeface="Arial"/>
              </a:defRPr>
            </a:pPr>
            <a:endParaRPr lang="en-US"/>
          </a:p>
        </c:txPr>
        <c:crossAx val="611368272"/>
        <c:crossesAt val="10"/>
        <c:auto val="1"/>
        <c:lblAlgn val="ctr"/>
        <c:lblOffset val="100"/>
        <c:tickLblSkip val="10"/>
        <c:tickMarkSkip val="5"/>
        <c:noMultiLvlLbl val="0"/>
      </c:catAx>
      <c:valAx>
        <c:axId val="611368272"/>
        <c:scaling>
          <c:logBase val="10"/>
          <c:orientation val="minMax"/>
          <c:min val="10"/>
        </c:scaling>
        <c:delete val="0"/>
        <c:axPos val="l"/>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Arial"/>
                <a:cs typeface="Arial"/>
              </a:defRPr>
            </a:pPr>
            <a:endParaRPr lang="en-US"/>
          </a:p>
        </c:txPr>
        <c:crossAx val="611372584"/>
        <c:crosses val="autoZero"/>
        <c:crossBetween val="midCat"/>
      </c:valAx>
      <c:spPr>
        <a:noFill/>
        <a:ln w="12700" cmpd="sng">
          <a:solidFill>
            <a:srgbClr val="80808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8588374851722"/>
          <c:y val="9.7731239092495634E-2"/>
          <c:w val="0.84163701067615682"/>
          <c:h val="0.79275741710296688"/>
        </c:manualLayout>
      </c:layout>
      <c:lineChart>
        <c:grouping val="standard"/>
        <c:varyColors val="0"/>
        <c:ser>
          <c:idx val="0"/>
          <c:order val="0"/>
          <c:tx>
            <c:strRef>
              <c:f>'DATAUSLR '!$K$1</c:f>
              <c:strCache>
                <c:ptCount val="1"/>
                <c:pt idx="0">
                  <c:v>ib/p</c:v>
                </c:pt>
              </c:strCache>
            </c:strRef>
          </c:tx>
          <c:spPr>
            <a:ln>
              <a:solidFill>
                <a:srgbClr val="000000"/>
              </a:solidFill>
            </a:ln>
          </c:spPr>
          <c:marker>
            <c:symbol val="none"/>
          </c:marker>
          <c:cat>
            <c:numRef>
              <c:f>'DATAUSLR '!$A$87:$A$241</c:f>
              <c:numCache>
                <c:formatCode>General</c:formatCode>
                <c:ptCount val="155"/>
                <c:pt idx="0">
                  <c:v>1857</c:v>
                </c:pt>
                <c:pt idx="1">
                  <c:v>1858</c:v>
                </c:pt>
                <c:pt idx="2">
                  <c:v>1859</c:v>
                </c:pt>
                <c:pt idx="3">
                  <c:v>1860</c:v>
                </c:pt>
                <c:pt idx="4">
                  <c:v>1861</c:v>
                </c:pt>
                <c:pt idx="5">
                  <c:v>1862</c:v>
                </c:pt>
                <c:pt idx="6">
                  <c:v>1863</c:v>
                </c:pt>
                <c:pt idx="7">
                  <c:v>1864</c:v>
                </c:pt>
                <c:pt idx="8">
                  <c:v>1865</c:v>
                </c:pt>
                <c:pt idx="9">
                  <c:v>1866</c:v>
                </c:pt>
                <c:pt idx="10">
                  <c:v>1867</c:v>
                </c:pt>
                <c:pt idx="11">
                  <c:v>1868</c:v>
                </c:pt>
                <c:pt idx="12">
                  <c:v>1869</c:v>
                </c:pt>
                <c:pt idx="13">
                  <c:v>1870</c:v>
                </c:pt>
                <c:pt idx="14">
                  <c:v>1871</c:v>
                </c:pt>
                <c:pt idx="15">
                  <c:v>1872</c:v>
                </c:pt>
                <c:pt idx="16">
                  <c:v>1873</c:v>
                </c:pt>
                <c:pt idx="17">
                  <c:v>1874</c:v>
                </c:pt>
                <c:pt idx="18">
                  <c:v>1875</c:v>
                </c:pt>
                <c:pt idx="19">
                  <c:v>1876</c:v>
                </c:pt>
                <c:pt idx="20">
                  <c:v>1877</c:v>
                </c:pt>
                <c:pt idx="21">
                  <c:v>1878</c:v>
                </c:pt>
                <c:pt idx="22">
                  <c:v>1879</c:v>
                </c:pt>
                <c:pt idx="23">
                  <c:v>1880</c:v>
                </c:pt>
                <c:pt idx="24">
                  <c:v>1881</c:v>
                </c:pt>
                <c:pt idx="25">
                  <c:v>1882</c:v>
                </c:pt>
                <c:pt idx="26">
                  <c:v>1883</c:v>
                </c:pt>
                <c:pt idx="27">
                  <c:v>1884</c:v>
                </c:pt>
                <c:pt idx="28">
                  <c:v>1885</c:v>
                </c:pt>
                <c:pt idx="29">
                  <c:v>1886</c:v>
                </c:pt>
                <c:pt idx="30">
                  <c:v>1887</c:v>
                </c:pt>
                <c:pt idx="31">
                  <c:v>1888</c:v>
                </c:pt>
                <c:pt idx="32">
                  <c:v>1889</c:v>
                </c:pt>
                <c:pt idx="33">
                  <c:v>1890</c:v>
                </c:pt>
                <c:pt idx="34">
                  <c:v>1891</c:v>
                </c:pt>
                <c:pt idx="35">
                  <c:v>1892</c:v>
                </c:pt>
                <c:pt idx="36">
                  <c:v>1893</c:v>
                </c:pt>
                <c:pt idx="37">
                  <c:v>1894</c:v>
                </c:pt>
                <c:pt idx="38">
                  <c:v>1895</c:v>
                </c:pt>
                <c:pt idx="39">
                  <c:v>1896</c:v>
                </c:pt>
                <c:pt idx="40">
                  <c:v>1897</c:v>
                </c:pt>
                <c:pt idx="41">
                  <c:v>1898</c:v>
                </c:pt>
                <c:pt idx="42">
                  <c:v>1899</c:v>
                </c:pt>
                <c:pt idx="43">
                  <c:v>1900</c:v>
                </c:pt>
                <c:pt idx="44">
                  <c:v>1901</c:v>
                </c:pt>
                <c:pt idx="45">
                  <c:v>1902</c:v>
                </c:pt>
                <c:pt idx="46">
                  <c:v>1903</c:v>
                </c:pt>
                <c:pt idx="47">
                  <c:v>1904</c:v>
                </c:pt>
                <c:pt idx="48">
                  <c:v>1905</c:v>
                </c:pt>
                <c:pt idx="49">
                  <c:v>1906</c:v>
                </c:pt>
                <c:pt idx="50">
                  <c:v>1907</c:v>
                </c:pt>
                <c:pt idx="51">
                  <c:v>1908</c:v>
                </c:pt>
                <c:pt idx="52">
                  <c:v>1909</c:v>
                </c:pt>
                <c:pt idx="53">
                  <c:v>1910</c:v>
                </c:pt>
                <c:pt idx="54">
                  <c:v>1911</c:v>
                </c:pt>
                <c:pt idx="55">
                  <c:v>1912</c:v>
                </c:pt>
                <c:pt idx="56">
                  <c:v>1913</c:v>
                </c:pt>
                <c:pt idx="57">
                  <c:v>1914</c:v>
                </c:pt>
                <c:pt idx="58">
                  <c:v>1915</c:v>
                </c:pt>
                <c:pt idx="59">
                  <c:v>1916</c:v>
                </c:pt>
                <c:pt idx="60">
                  <c:v>1917</c:v>
                </c:pt>
                <c:pt idx="61">
                  <c:v>1918</c:v>
                </c:pt>
                <c:pt idx="62">
                  <c:v>1919</c:v>
                </c:pt>
                <c:pt idx="63">
                  <c:v>1920</c:v>
                </c:pt>
                <c:pt idx="64">
                  <c:v>1921</c:v>
                </c:pt>
                <c:pt idx="65">
                  <c:v>1922</c:v>
                </c:pt>
                <c:pt idx="66">
                  <c:v>1923</c:v>
                </c:pt>
                <c:pt idx="67">
                  <c:v>1924</c:v>
                </c:pt>
                <c:pt idx="68">
                  <c:v>1925</c:v>
                </c:pt>
                <c:pt idx="69">
                  <c:v>1926</c:v>
                </c:pt>
                <c:pt idx="70">
                  <c:v>1927</c:v>
                </c:pt>
                <c:pt idx="71">
                  <c:v>1928</c:v>
                </c:pt>
                <c:pt idx="72">
                  <c:v>1929</c:v>
                </c:pt>
                <c:pt idx="73">
                  <c:v>1930</c:v>
                </c:pt>
                <c:pt idx="74">
                  <c:v>1931</c:v>
                </c:pt>
                <c:pt idx="75">
                  <c:v>1932</c:v>
                </c:pt>
                <c:pt idx="76">
                  <c:v>1933</c:v>
                </c:pt>
                <c:pt idx="77">
                  <c:v>1934</c:v>
                </c:pt>
                <c:pt idx="78">
                  <c:v>1935</c:v>
                </c:pt>
                <c:pt idx="79">
                  <c:v>1936</c:v>
                </c:pt>
                <c:pt idx="80">
                  <c:v>1937</c:v>
                </c:pt>
                <c:pt idx="81">
                  <c:v>1938</c:v>
                </c:pt>
                <c:pt idx="82">
                  <c:v>1939</c:v>
                </c:pt>
                <c:pt idx="83">
                  <c:v>1940</c:v>
                </c:pt>
                <c:pt idx="84">
                  <c:v>1941</c:v>
                </c:pt>
                <c:pt idx="85">
                  <c:v>1942</c:v>
                </c:pt>
                <c:pt idx="86">
                  <c:v>1943</c:v>
                </c:pt>
                <c:pt idx="87">
                  <c:v>1944</c:v>
                </c:pt>
                <c:pt idx="88">
                  <c:v>1945</c:v>
                </c:pt>
                <c:pt idx="89">
                  <c:v>1946</c:v>
                </c:pt>
                <c:pt idx="90">
                  <c:v>1947</c:v>
                </c:pt>
                <c:pt idx="91">
                  <c:v>1948</c:v>
                </c:pt>
                <c:pt idx="92">
                  <c:v>1949</c:v>
                </c:pt>
                <c:pt idx="93">
                  <c:v>1950</c:v>
                </c:pt>
                <c:pt idx="94">
                  <c:v>1951</c:v>
                </c:pt>
                <c:pt idx="95">
                  <c:v>1952</c:v>
                </c:pt>
                <c:pt idx="96">
                  <c:v>1953</c:v>
                </c:pt>
                <c:pt idx="97">
                  <c:v>1954</c:v>
                </c:pt>
                <c:pt idx="98">
                  <c:v>1955</c:v>
                </c:pt>
                <c:pt idx="99">
                  <c:v>1956</c:v>
                </c:pt>
                <c:pt idx="100">
                  <c:v>1957</c:v>
                </c:pt>
                <c:pt idx="101">
                  <c:v>1958</c:v>
                </c:pt>
                <c:pt idx="102">
                  <c:v>1959</c:v>
                </c:pt>
                <c:pt idx="103">
                  <c:v>1960</c:v>
                </c:pt>
                <c:pt idx="104">
                  <c:v>1961</c:v>
                </c:pt>
                <c:pt idx="105">
                  <c:v>1962</c:v>
                </c:pt>
                <c:pt idx="106">
                  <c:v>1963</c:v>
                </c:pt>
                <c:pt idx="107">
                  <c:v>1964</c:v>
                </c:pt>
                <c:pt idx="108">
                  <c:v>1965</c:v>
                </c:pt>
                <c:pt idx="109">
                  <c:v>1966</c:v>
                </c:pt>
                <c:pt idx="110">
                  <c:v>1967</c:v>
                </c:pt>
                <c:pt idx="111">
                  <c:v>1968</c:v>
                </c:pt>
                <c:pt idx="112">
                  <c:v>1969</c:v>
                </c:pt>
                <c:pt idx="113">
                  <c:v>1970</c:v>
                </c:pt>
                <c:pt idx="114">
                  <c:v>1971</c:v>
                </c:pt>
                <c:pt idx="115">
                  <c:v>1972</c:v>
                </c:pt>
                <c:pt idx="116">
                  <c:v>1973</c:v>
                </c:pt>
                <c:pt idx="117">
                  <c:v>1974</c:v>
                </c:pt>
                <c:pt idx="118">
                  <c:v>1975</c:v>
                </c:pt>
                <c:pt idx="119">
                  <c:v>1976</c:v>
                </c:pt>
                <c:pt idx="120">
                  <c:v>1977</c:v>
                </c:pt>
                <c:pt idx="121">
                  <c:v>1978</c:v>
                </c:pt>
                <c:pt idx="122">
                  <c:v>1979</c:v>
                </c:pt>
                <c:pt idx="123">
                  <c:v>1980</c:v>
                </c:pt>
                <c:pt idx="124">
                  <c:v>1981</c:v>
                </c:pt>
                <c:pt idx="125">
                  <c:v>1982</c:v>
                </c:pt>
                <c:pt idx="126">
                  <c:v>1983</c:v>
                </c:pt>
                <c:pt idx="127">
                  <c:v>1984</c:v>
                </c:pt>
                <c:pt idx="128">
                  <c:v>1985</c:v>
                </c:pt>
                <c:pt idx="129">
                  <c:v>1986</c:v>
                </c:pt>
                <c:pt idx="130">
                  <c:v>1987</c:v>
                </c:pt>
                <c:pt idx="131">
                  <c:v>1988</c:v>
                </c:pt>
                <c:pt idx="132">
                  <c:v>1989</c:v>
                </c:pt>
                <c:pt idx="133">
                  <c:v>1990</c:v>
                </c:pt>
                <c:pt idx="134">
                  <c:v>1991</c:v>
                </c:pt>
                <c:pt idx="135">
                  <c:v>1992</c:v>
                </c:pt>
                <c:pt idx="136">
                  <c:v>1993</c:v>
                </c:pt>
                <c:pt idx="137">
                  <c:v>1994</c:v>
                </c:pt>
                <c:pt idx="138">
                  <c:v>1995</c:v>
                </c:pt>
                <c:pt idx="139">
                  <c:v>1996</c:v>
                </c:pt>
                <c:pt idx="140">
                  <c:v>1997</c:v>
                </c:pt>
                <c:pt idx="141">
                  <c:v>1998</c:v>
                </c:pt>
                <c:pt idx="142">
                  <c:v>1999</c:v>
                </c:pt>
                <c:pt idx="143">
                  <c:v>2000</c:v>
                </c:pt>
                <c:pt idx="144">
                  <c:v>2001</c:v>
                </c:pt>
                <c:pt idx="145">
                  <c:v>2002</c:v>
                </c:pt>
                <c:pt idx="146">
                  <c:v>2003</c:v>
                </c:pt>
                <c:pt idx="147">
                  <c:v>2004</c:v>
                </c:pt>
                <c:pt idx="148">
                  <c:v>2005</c:v>
                </c:pt>
                <c:pt idx="149">
                  <c:v>2006</c:v>
                </c:pt>
                <c:pt idx="150">
                  <c:v>2007</c:v>
                </c:pt>
                <c:pt idx="151">
                  <c:v>2008</c:v>
                </c:pt>
                <c:pt idx="152">
                  <c:v>2009</c:v>
                </c:pt>
                <c:pt idx="153">
                  <c:v>2010</c:v>
                </c:pt>
                <c:pt idx="154">
                  <c:v>2011</c:v>
                </c:pt>
              </c:numCache>
            </c:numRef>
          </c:cat>
          <c:val>
            <c:numRef>
              <c:f>'DATAUSLR '!$K$87:$K$241</c:f>
              <c:numCache>
                <c:formatCode>0.00</c:formatCode>
                <c:ptCount val="155"/>
                <c:pt idx="0">
                  <c:v>5.7663687451346188</c:v>
                </c:pt>
                <c:pt idx="1">
                  <c:v>6.3170119355408083</c:v>
                </c:pt>
                <c:pt idx="2">
                  <c:v>5.864615913564621</c:v>
                </c:pt>
                <c:pt idx="3">
                  <c:v>5.889009840721009</c:v>
                </c:pt>
                <c:pt idx="4">
                  <c:v>6.4493606423594159</c:v>
                </c:pt>
                <c:pt idx="5">
                  <c:v>4.8085171194705669</c:v>
                </c:pt>
                <c:pt idx="6">
                  <c:v>3.2499756219692157</c:v>
                </c:pt>
                <c:pt idx="7">
                  <c:v>2.2706986956663204</c:v>
                </c:pt>
                <c:pt idx="8">
                  <c:v>2.9564920346500219</c:v>
                </c:pt>
                <c:pt idx="9">
                  <c:v>3.3232839333294417</c:v>
                </c:pt>
                <c:pt idx="10">
                  <c:v>3.5428242038999955</c:v>
                </c:pt>
                <c:pt idx="11">
                  <c:v>3.5941599376056832</c:v>
                </c:pt>
                <c:pt idx="12">
                  <c:v>3.9209970228092557</c:v>
                </c:pt>
                <c:pt idx="13">
                  <c:v>4.3092238246141701</c:v>
                </c:pt>
                <c:pt idx="14">
                  <c:v>4.4259378240074927</c:v>
                </c:pt>
                <c:pt idx="15">
                  <c:v>4.1282917537443433</c:v>
                </c:pt>
                <c:pt idx="16">
                  <c:v>4.2419776330999586</c:v>
                </c:pt>
                <c:pt idx="17">
                  <c:v>4.2457773682950215</c:v>
                </c:pt>
                <c:pt idx="18">
                  <c:v>4.2002926347655052</c:v>
                </c:pt>
                <c:pt idx="19">
                  <c:v>4.2646733463830016</c:v>
                </c:pt>
                <c:pt idx="20">
                  <c:v>4.4300006150313669</c:v>
                </c:pt>
                <c:pt idx="21">
                  <c:v>5.0853285261512857</c:v>
                </c:pt>
                <c:pt idx="22">
                  <c:v>4.806750525946704</c:v>
                </c:pt>
                <c:pt idx="23">
                  <c:v>4.0487624647741232</c:v>
                </c:pt>
                <c:pt idx="24">
                  <c:v>3.6512710029533881</c:v>
                </c:pt>
                <c:pt idx="25">
                  <c:v>3.5240950958301478</c:v>
                </c:pt>
                <c:pt idx="26">
                  <c:v>3.7939241499042118</c:v>
                </c:pt>
                <c:pt idx="27">
                  <c:v>4.0615513899272155</c:v>
                </c:pt>
                <c:pt idx="28">
                  <c:v>4.2286845288775323</c:v>
                </c:pt>
                <c:pt idx="29">
                  <c:v>4.0906073349543215</c:v>
                </c:pt>
                <c:pt idx="30">
                  <c:v>4.0077678515680395</c:v>
                </c:pt>
                <c:pt idx="31">
                  <c:v>3.8891776602229213</c:v>
                </c:pt>
                <c:pt idx="32">
                  <c:v>3.9766760472143026</c:v>
                </c:pt>
                <c:pt idx="33">
                  <c:v>4.0601664640436228</c:v>
                </c:pt>
                <c:pt idx="34">
                  <c:v>4.270103947961517</c:v>
                </c:pt>
                <c:pt idx="35">
                  <c:v>4.4359931981217828</c:v>
                </c:pt>
                <c:pt idx="36">
                  <c:v>4.4405715442965104</c:v>
                </c:pt>
                <c:pt idx="37">
                  <c:v>4.6812621331106454</c:v>
                </c:pt>
                <c:pt idx="38">
                  <c:v>4.4244650764588158</c:v>
                </c:pt>
                <c:pt idx="39">
                  <c:v>4.7050211822914401</c:v>
                </c:pt>
                <c:pt idx="40">
                  <c:v>4.4423370757310359</c:v>
                </c:pt>
                <c:pt idx="41">
                  <c:v>4.1849661421517403</c:v>
                </c:pt>
                <c:pt idx="42">
                  <c:v>3.7352749145396942</c:v>
                </c:pt>
                <c:pt idx="43">
                  <c:v>3.5330642213294108</c:v>
                </c:pt>
                <c:pt idx="44">
                  <c:v>3.5818873591699161</c:v>
                </c:pt>
                <c:pt idx="45">
                  <c:v>3.4364938034404076</c:v>
                </c:pt>
                <c:pt idx="46">
                  <c:v>3.6348693311930593</c:v>
                </c:pt>
                <c:pt idx="47">
                  <c:v>3.6589051107285284</c:v>
                </c:pt>
                <c:pt idx="48">
                  <c:v>3.5838401657983954</c:v>
                </c:pt>
                <c:pt idx="49">
                  <c:v>3.5772635573238989</c:v>
                </c:pt>
                <c:pt idx="50">
                  <c:v>3.6098996892379427</c:v>
                </c:pt>
                <c:pt idx="51">
                  <c:v>3.7009440680037216</c:v>
                </c:pt>
                <c:pt idx="52">
                  <c:v>3.3613959718735784</c:v>
                </c:pt>
                <c:pt idx="53">
                  <c:v>3.3670751344997036</c:v>
                </c:pt>
                <c:pt idx="54">
                  <c:v>3.6837838820270301</c:v>
                </c:pt>
                <c:pt idx="55">
                  <c:v>3.4938278975095813</c:v>
                </c:pt>
                <c:pt idx="56">
                  <c:v>3.6169495096782467</c:v>
                </c:pt>
                <c:pt idx="57">
                  <c:v>3.7255518920971538</c:v>
                </c:pt>
                <c:pt idx="58">
                  <c:v>3.7313300016658366</c:v>
                </c:pt>
                <c:pt idx="59">
                  <c:v>2.9381871467367118</c:v>
                </c:pt>
                <c:pt idx="60">
                  <c:v>2.2716585612025995</c:v>
                </c:pt>
                <c:pt idx="61">
                  <c:v>2.2090265174430339</c:v>
                </c:pt>
                <c:pt idx="62">
                  <c:v>2.1154819910823317</c:v>
                </c:pt>
                <c:pt idx="63">
                  <c:v>2.0806243125639199</c:v>
                </c:pt>
                <c:pt idx="64">
                  <c:v>3.172483239667041</c:v>
                </c:pt>
                <c:pt idx="65">
                  <c:v>2.8177116053605626</c:v>
                </c:pt>
                <c:pt idx="66">
                  <c:v>2.8268436269766055</c:v>
                </c:pt>
                <c:pt idx="67">
                  <c:v>2.8590280520532687</c:v>
                </c:pt>
                <c:pt idx="68">
                  <c:v>2.6750760121888355</c:v>
                </c:pt>
                <c:pt idx="69">
                  <c:v>2.6890472432503114</c:v>
                </c:pt>
                <c:pt idx="70">
                  <c:v>2.7118963393491775</c:v>
                </c:pt>
                <c:pt idx="71">
                  <c:v>2.7119678332666854</c:v>
                </c:pt>
                <c:pt idx="72">
                  <c:v>2.9279303645936623</c:v>
                </c:pt>
                <c:pt idx="73">
                  <c:v>3.0568445833333335</c:v>
                </c:pt>
                <c:pt idx="74">
                  <c:v>3.5646972191543611</c:v>
                </c:pt>
                <c:pt idx="75">
                  <c:v>4.452355599950133</c:v>
                </c:pt>
                <c:pt idx="76">
                  <c:v>3.98280772015567</c:v>
                </c:pt>
                <c:pt idx="77">
                  <c:v>3.173475455672937</c:v>
                </c:pt>
                <c:pt idx="78">
                  <c:v>2.6733685262075557</c:v>
                </c:pt>
                <c:pt idx="79">
                  <c:v>2.2769684676378388</c:v>
                </c:pt>
                <c:pt idx="80">
                  <c:v>2.1464000798531933</c:v>
                </c:pt>
                <c:pt idx="81">
                  <c:v>2.3084924131179636</c:v>
                </c:pt>
                <c:pt idx="82">
                  <c:v>2.2173040908544235</c:v>
                </c:pt>
                <c:pt idx="83">
                  <c:v>2.0552095464749267</c:v>
                </c:pt>
                <c:pt idx="84">
                  <c:v>1.8003304645072784</c:v>
                </c:pt>
                <c:pt idx="85">
                  <c:v>1.6297628281973535</c:v>
                </c:pt>
                <c:pt idx="86">
                  <c:v>1.4923881653183391</c:v>
                </c:pt>
                <c:pt idx="87">
                  <c:v>1.4869215420021547</c:v>
                </c:pt>
                <c:pt idx="88">
                  <c:v>1.4065121578644231</c:v>
                </c:pt>
                <c:pt idx="89">
                  <c:v>1.1900021118049899</c:v>
                </c:pt>
                <c:pt idx="90">
                  <c:v>1</c:v>
                </c:pt>
                <c:pt idx="91">
                  <c:v>0.99783979846371929</c:v>
                </c:pt>
                <c:pt idx="92">
                  <c:v>0.99028578251006705</c:v>
                </c:pt>
                <c:pt idx="93">
                  <c:v>0.93869731800766287</c:v>
                </c:pt>
                <c:pt idx="94">
                  <c:v>0.91985904584010825</c:v>
                </c:pt>
                <c:pt idx="95">
                  <c:v>0.97885296573320457</c:v>
                </c:pt>
                <c:pt idx="96">
                  <c:v>1.0727969348659003</c:v>
                </c:pt>
                <c:pt idx="97">
                  <c:v>0.97024213622991629</c:v>
                </c:pt>
                <c:pt idx="98">
                  <c:v>1.0211730092292606</c:v>
                </c:pt>
                <c:pt idx="99">
                  <c:v>1.0854553057787724</c:v>
                </c:pt>
                <c:pt idx="100">
                  <c:v>1.2218321209057679</c:v>
                </c:pt>
                <c:pt idx="101">
                  <c:v>1.1741461502472086</c:v>
                </c:pt>
                <c:pt idx="102">
                  <c:v>1.3537375244644845</c:v>
                </c:pt>
                <c:pt idx="103">
                  <c:v>1.3630096992895839</c:v>
                </c:pt>
                <c:pt idx="104">
                  <c:v>1.3444653496393852</c:v>
                </c:pt>
                <c:pt idx="105">
                  <c:v>1.3382838997559858</c:v>
                </c:pt>
                <c:pt idx="106">
                  <c:v>1.3209983021702929</c:v>
                </c:pt>
                <c:pt idx="107">
                  <c:v>1.3618406686121538</c:v>
                </c:pt>
                <c:pt idx="108">
                  <c:v>1.3621078811163825</c:v>
                </c:pt>
                <c:pt idx="109">
                  <c:v>1.5061939539613571</c:v>
                </c:pt>
                <c:pt idx="110">
                  <c:v>1.6148775894538607</c:v>
                </c:pt>
                <c:pt idx="111">
                  <c:v>1.7671038284165141</c:v>
                </c:pt>
                <c:pt idx="112">
                  <c:v>1.9343925887419215</c:v>
                </c:pt>
                <c:pt idx="113">
                  <c:v>2.1345408104028794</c:v>
                </c:pt>
                <c:pt idx="114">
                  <c:v>1.9012847400366639</c:v>
                </c:pt>
                <c:pt idx="115">
                  <c:v>1.7743840314549342</c:v>
                </c:pt>
                <c:pt idx="116">
                  <c:v>1.6187866331734797</c:v>
                </c:pt>
                <c:pt idx="117">
                  <c:v>1.5685919807041699</c:v>
                </c:pt>
                <c:pt idx="118">
                  <c:v>1.4793697405929025</c:v>
                </c:pt>
                <c:pt idx="119">
                  <c:v>1.3503785649837199</c:v>
                </c:pt>
                <c:pt idx="120">
                  <c:v>1.2094804218744275</c:v>
                </c:pt>
                <c:pt idx="121">
                  <c:v>1.222380010246821</c:v>
                </c:pt>
                <c:pt idx="122">
                  <c:v>1.1976246493455571</c:v>
                </c:pt>
                <c:pt idx="123">
                  <c:v>1.3013591241731763</c:v>
                </c:pt>
                <c:pt idx="124">
                  <c:v>1.4151841172701476</c:v>
                </c:pt>
                <c:pt idx="125">
                  <c:v>1.3496881579119429</c:v>
                </c:pt>
                <c:pt idx="126">
                  <c:v>1.1632852268772662</c:v>
                </c:pt>
                <c:pt idx="127">
                  <c:v>1.1995986419142064</c:v>
                </c:pt>
                <c:pt idx="128">
                  <c:v>1.0783256569654163</c:v>
                </c:pt>
                <c:pt idx="129">
                  <c:v>0.88106507683441848</c:v>
                </c:pt>
                <c:pt idx="130">
                  <c:v>0.89305641608663189</c:v>
                </c:pt>
                <c:pt idx="131">
                  <c:v>0.88901829007509847</c:v>
                </c:pt>
                <c:pt idx="132">
                  <c:v>0.8077692211711831</c:v>
                </c:pt>
                <c:pt idx="133">
                  <c:v>0.78434181508646839</c:v>
                </c:pt>
                <c:pt idx="134">
                  <c:v>0.73678850102162374</c:v>
                </c:pt>
                <c:pt idx="135">
                  <c:v>0.67977621448762249</c:v>
                </c:pt>
                <c:pt idx="136">
                  <c:v>0.59432570499851678</c:v>
                </c:pt>
                <c:pt idx="137">
                  <c:v>0.64707668522010664</c:v>
                </c:pt>
                <c:pt idx="138">
                  <c:v>0.59572317251332996</c:v>
                </c:pt>
                <c:pt idx="139">
                  <c:v>0.56486642538917309</c:v>
                </c:pt>
                <c:pt idx="140">
                  <c:v>0.55687166126246068</c:v>
                </c:pt>
                <c:pt idx="141">
                  <c:v>0.51376199207479378</c:v>
                </c:pt>
                <c:pt idx="142">
                  <c:v>0.54981244063798174</c:v>
                </c:pt>
                <c:pt idx="143">
                  <c:v>0.56202187529756598</c:v>
                </c:pt>
                <c:pt idx="144">
                  <c:v>0.5163568147514267</c:v>
                </c:pt>
                <c:pt idx="145">
                  <c:v>0.48451940626497331</c:v>
                </c:pt>
                <c:pt idx="146">
                  <c:v>0.40184498392199935</c:v>
                </c:pt>
                <c:pt idx="147">
                  <c:v>0.37561891361187294</c:v>
                </c:pt>
                <c:pt idx="148">
                  <c:v>0.32521167788563149</c:v>
                </c:pt>
                <c:pt idx="149">
                  <c:v>0.33219063129383986</c:v>
                </c:pt>
                <c:pt idx="150">
                  <c:v>0.31528489996825415</c:v>
                </c:pt>
                <c:pt idx="151">
                  <c:v>0.290629191069946</c:v>
                </c:pt>
                <c:pt idx="152">
                  <c:v>0.30058596532522314</c:v>
                </c:pt>
                <c:pt idx="153">
                  <c:v>0.26177563679828092</c:v>
                </c:pt>
                <c:pt idx="154">
                  <c:v>0.22582659234656866</c:v>
                </c:pt>
              </c:numCache>
            </c:numRef>
          </c:val>
          <c:smooth val="0"/>
          <c:extLst>
            <c:ext xmlns:c16="http://schemas.microsoft.com/office/drawing/2014/chart" uri="{C3380CC4-5D6E-409C-BE32-E72D297353CC}">
              <c16:uniqueId val="{00000000-468E-42D8-8717-94523A8C4422}"/>
            </c:ext>
          </c:extLst>
        </c:ser>
        <c:dLbls>
          <c:showLegendKey val="0"/>
          <c:showVal val="0"/>
          <c:showCatName val="0"/>
          <c:showSerName val="0"/>
          <c:showPercent val="0"/>
          <c:showBubbleSize val="0"/>
        </c:dLbls>
        <c:smooth val="0"/>
        <c:axId val="611360824"/>
        <c:axId val="611363176"/>
      </c:lineChart>
      <c:catAx>
        <c:axId val="611360824"/>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Arial"/>
                <a:cs typeface="Arial"/>
              </a:defRPr>
            </a:pPr>
            <a:endParaRPr lang="en-US"/>
          </a:p>
        </c:txPr>
        <c:crossAx val="611363176"/>
        <c:crossesAt val="0.1"/>
        <c:auto val="1"/>
        <c:lblAlgn val="ctr"/>
        <c:lblOffset val="100"/>
        <c:tickLblSkip val="10"/>
        <c:tickMarkSkip val="5"/>
        <c:noMultiLvlLbl val="0"/>
      </c:catAx>
      <c:valAx>
        <c:axId val="611363176"/>
        <c:scaling>
          <c:logBase val="10"/>
          <c:orientation val="minMax"/>
        </c:scaling>
        <c:delete val="0"/>
        <c:axPos val="l"/>
        <c:majorGridlines>
          <c:spPr>
            <a:ln w="3175">
              <a:solidFill>
                <a:srgbClr val="000000"/>
              </a:solidFill>
              <a:prstDash val="sysDash"/>
            </a:ln>
          </c:spPr>
        </c:majorGridlines>
        <c:minorGridlines/>
        <c:numFmt formatCode="0.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Arial"/>
                <a:cs typeface="Arial"/>
              </a:defRPr>
            </a:pPr>
            <a:endParaRPr lang="en-US"/>
          </a:p>
        </c:txPr>
        <c:crossAx val="611360824"/>
        <c:crosses val="autoZero"/>
        <c:crossBetween val="midCat"/>
      </c:valAx>
      <c:spPr>
        <a:noFill/>
        <a:ln w="12700" cmpd="sng">
          <a:solidFill>
            <a:srgbClr val="808080"/>
          </a:solidFill>
          <a:prstDash val="solid"/>
        </a:ln>
      </c:spPr>
    </c:plotArea>
    <c:legend>
      <c:legendPos val="b"/>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8588374851722"/>
          <c:y val="7.5887589739355971E-2"/>
          <c:w val="0.84163701067615693"/>
          <c:h val="0.81460098450996377"/>
        </c:manualLayout>
      </c:layout>
      <c:lineChart>
        <c:grouping val="standard"/>
        <c:varyColors val="0"/>
        <c:ser>
          <c:idx val="1"/>
          <c:order val="0"/>
          <c:tx>
            <c:strRef>
              <c:f>'DATAUSLR '!$F$1</c:f>
              <c:strCache>
                <c:ptCount val="1"/>
                <c:pt idx="0">
                  <c:v>iblongreal</c:v>
                </c:pt>
              </c:strCache>
            </c:strRef>
          </c:tx>
          <c:spPr>
            <a:ln w="25400">
              <a:solidFill>
                <a:srgbClr val="000000"/>
              </a:solidFill>
              <a:prstDash val="solid"/>
            </a:ln>
          </c:spPr>
          <c:marker>
            <c:symbol val="none"/>
          </c:marker>
          <c:cat>
            <c:numRef>
              <c:f>'DATAUSLR '!$A$87:$A$241</c:f>
              <c:numCache>
                <c:formatCode>General</c:formatCode>
                <c:ptCount val="155"/>
                <c:pt idx="0">
                  <c:v>1857</c:v>
                </c:pt>
                <c:pt idx="1">
                  <c:v>1858</c:v>
                </c:pt>
                <c:pt idx="2">
                  <c:v>1859</c:v>
                </c:pt>
                <c:pt idx="3">
                  <c:v>1860</c:v>
                </c:pt>
                <c:pt idx="4">
                  <c:v>1861</c:v>
                </c:pt>
                <c:pt idx="5">
                  <c:v>1862</c:v>
                </c:pt>
                <c:pt idx="6">
                  <c:v>1863</c:v>
                </c:pt>
                <c:pt idx="7">
                  <c:v>1864</c:v>
                </c:pt>
                <c:pt idx="8">
                  <c:v>1865</c:v>
                </c:pt>
                <c:pt idx="9">
                  <c:v>1866</c:v>
                </c:pt>
                <c:pt idx="10">
                  <c:v>1867</c:v>
                </c:pt>
                <c:pt idx="11">
                  <c:v>1868</c:v>
                </c:pt>
                <c:pt idx="12">
                  <c:v>1869</c:v>
                </c:pt>
                <c:pt idx="13">
                  <c:v>1870</c:v>
                </c:pt>
                <c:pt idx="14">
                  <c:v>1871</c:v>
                </c:pt>
                <c:pt idx="15">
                  <c:v>1872</c:v>
                </c:pt>
                <c:pt idx="16">
                  <c:v>1873</c:v>
                </c:pt>
                <c:pt idx="17">
                  <c:v>1874</c:v>
                </c:pt>
                <c:pt idx="18">
                  <c:v>1875</c:v>
                </c:pt>
                <c:pt idx="19">
                  <c:v>1876</c:v>
                </c:pt>
                <c:pt idx="20">
                  <c:v>1877</c:v>
                </c:pt>
                <c:pt idx="21">
                  <c:v>1878</c:v>
                </c:pt>
                <c:pt idx="22">
                  <c:v>1879</c:v>
                </c:pt>
                <c:pt idx="23">
                  <c:v>1880</c:v>
                </c:pt>
                <c:pt idx="24">
                  <c:v>1881</c:v>
                </c:pt>
                <c:pt idx="25">
                  <c:v>1882</c:v>
                </c:pt>
                <c:pt idx="26">
                  <c:v>1883</c:v>
                </c:pt>
                <c:pt idx="27">
                  <c:v>1884</c:v>
                </c:pt>
                <c:pt idx="28">
                  <c:v>1885</c:v>
                </c:pt>
                <c:pt idx="29">
                  <c:v>1886</c:v>
                </c:pt>
                <c:pt idx="30">
                  <c:v>1887</c:v>
                </c:pt>
                <c:pt idx="31">
                  <c:v>1888</c:v>
                </c:pt>
                <c:pt idx="32">
                  <c:v>1889</c:v>
                </c:pt>
                <c:pt idx="33">
                  <c:v>1890</c:v>
                </c:pt>
                <c:pt idx="34">
                  <c:v>1891</c:v>
                </c:pt>
                <c:pt idx="35">
                  <c:v>1892</c:v>
                </c:pt>
                <c:pt idx="36">
                  <c:v>1893</c:v>
                </c:pt>
                <c:pt idx="37">
                  <c:v>1894</c:v>
                </c:pt>
                <c:pt idx="38">
                  <c:v>1895</c:v>
                </c:pt>
                <c:pt idx="39">
                  <c:v>1896</c:v>
                </c:pt>
                <c:pt idx="40">
                  <c:v>1897</c:v>
                </c:pt>
                <c:pt idx="41">
                  <c:v>1898</c:v>
                </c:pt>
                <c:pt idx="42">
                  <c:v>1899</c:v>
                </c:pt>
                <c:pt idx="43">
                  <c:v>1900</c:v>
                </c:pt>
                <c:pt idx="44">
                  <c:v>1901</c:v>
                </c:pt>
                <c:pt idx="45">
                  <c:v>1902</c:v>
                </c:pt>
                <c:pt idx="46">
                  <c:v>1903</c:v>
                </c:pt>
                <c:pt idx="47">
                  <c:v>1904</c:v>
                </c:pt>
                <c:pt idx="48">
                  <c:v>1905</c:v>
                </c:pt>
                <c:pt idx="49">
                  <c:v>1906</c:v>
                </c:pt>
                <c:pt idx="50">
                  <c:v>1907</c:v>
                </c:pt>
                <c:pt idx="51">
                  <c:v>1908</c:v>
                </c:pt>
                <c:pt idx="52">
                  <c:v>1909</c:v>
                </c:pt>
                <c:pt idx="53">
                  <c:v>1910</c:v>
                </c:pt>
                <c:pt idx="54">
                  <c:v>1911</c:v>
                </c:pt>
                <c:pt idx="55">
                  <c:v>1912</c:v>
                </c:pt>
                <c:pt idx="56">
                  <c:v>1913</c:v>
                </c:pt>
                <c:pt idx="57">
                  <c:v>1914</c:v>
                </c:pt>
                <c:pt idx="58">
                  <c:v>1915</c:v>
                </c:pt>
                <c:pt idx="59">
                  <c:v>1916</c:v>
                </c:pt>
                <c:pt idx="60">
                  <c:v>1917</c:v>
                </c:pt>
                <c:pt idx="61">
                  <c:v>1918</c:v>
                </c:pt>
                <c:pt idx="62">
                  <c:v>1919</c:v>
                </c:pt>
                <c:pt idx="63">
                  <c:v>1920</c:v>
                </c:pt>
                <c:pt idx="64">
                  <c:v>1921</c:v>
                </c:pt>
                <c:pt idx="65">
                  <c:v>1922</c:v>
                </c:pt>
                <c:pt idx="66">
                  <c:v>1923</c:v>
                </c:pt>
                <c:pt idx="67">
                  <c:v>1924</c:v>
                </c:pt>
                <c:pt idx="68">
                  <c:v>1925</c:v>
                </c:pt>
                <c:pt idx="69">
                  <c:v>1926</c:v>
                </c:pt>
                <c:pt idx="70">
                  <c:v>1927</c:v>
                </c:pt>
                <c:pt idx="71">
                  <c:v>1928</c:v>
                </c:pt>
                <c:pt idx="72">
                  <c:v>1929</c:v>
                </c:pt>
                <c:pt idx="73">
                  <c:v>1930</c:v>
                </c:pt>
                <c:pt idx="74">
                  <c:v>1931</c:v>
                </c:pt>
                <c:pt idx="75">
                  <c:v>1932</c:v>
                </c:pt>
                <c:pt idx="76">
                  <c:v>1933</c:v>
                </c:pt>
                <c:pt idx="77">
                  <c:v>1934</c:v>
                </c:pt>
                <c:pt idx="78">
                  <c:v>1935</c:v>
                </c:pt>
                <c:pt idx="79">
                  <c:v>1936</c:v>
                </c:pt>
                <c:pt idx="80">
                  <c:v>1937</c:v>
                </c:pt>
                <c:pt idx="81">
                  <c:v>1938</c:v>
                </c:pt>
                <c:pt idx="82">
                  <c:v>1939</c:v>
                </c:pt>
                <c:pt idx="83">
                  <c:v>1940</c:v>
                </c:pt>
                <c:pt idx="84">
                  <c:v>1941</c:v>
                </c:pt>
                <c:pt idx="85">
                  <c:v>1942</c:v>
                </c:pt>
                <c:pt idx="86">
                  <c:v>1943</c:v>
                </c:pt>
                <c:pt idx="87">
                  <c:v>1944</c:v>
                </c:pt>
                <c:pt idx="88">
                  <c:v>1945</c:v>
                </c:pt>
                <c:pt idx="89">
                  <c:v>1946</c:v>
                </c:pt>
                <c:pt idx="90">
                  <c:v>1947</c:v>
                </c:pt>
                <c:pt idx="91">
                  <c:v>1948</c:v>
                </c:pt>
                <c:pt idx="92">
                  <c:v>1949</c:v>
                </c:pt>
                <c:pt idx="93">
                  <c:v>1950</c:v>
                </c:pt>
                <c:pt idx="94">
                  <c:v>1951</c:v>
                </c:pt>
                <c:pt idx="95">
                  <c:v>1952</c:v>
                </c:pt>
                <c:pt idx="96">
                  <c:v>1953</c:v>
                </c:pt>
                <c:pt idx="97">
                  <c:v>1954</c:v>
                </c:pt>
                <c:pt idx="98">
                  <c:v>1955</c:v>
                </c:pt>
                <c:pt idx="99">
                  <c:v>1956</c:v>
                </c:pt>
                <c:pt idx="100">
                  <c:v>1957</c:v>
                </c:pt>
                <c:pt idx="101">
                  <c:v>1958</c:v>
                </c:pt>
                <c:pt idx="102">
                  <c:v>1959</c:v>
                </c:pt>
                <c:pt idx="103">
                  <c:v>1960</c:v>
                </c:pt>
                <c:pt idx="104">
                  <c:v>1961</c:v>
                </c:pt>
                <c:pt idx="105">
                  <c:v>1962</c:v>
                </c:pt>
                <c:pt idx="106">
                  <c:v>1963</c:v>
                </c:pt>
                <c:pt idx="107">
                  <c:v>1964</c:v>
                </c:pt>
                <c:pt idx="108">
                  <c:v>1965</c:v>
                </c:pt>
                <c:pt idx="109">
                  <c:v>1966</c:v>
                </c:pt>
                <c:pt idx="110">
                  <c:v>1967</c:v>
                </c:pt>
                <c:pt idx="111">
                  <c:v>1968</c:v>
                </c:pt>
                <c:pt idx="112">
                  <c:v>1969</c:v>
                </c:pt>
                <c:pt idx="113">
                  <c:v>1970</c:v>
                </c:pt>
                <c:pt idx="114">
                  <c:v>1971</c:v>
                </c:pt>
                <c:pt idx="115">
                  <c:v>1972</c:v>
                </c:pt>
                <c:pt idx="116">
                  <c:v>1973</c:v>
                </c:pt>
                <c:pt idx="117">
                  <c:v>1974</c:v>
                </c:pt>
                <c:pt idx="118">
                  <c:v>1975</c:v>
                </c:pt>
                <c:pt idx="119">
                  <c:v>1976</c:v>
                </c:pt>
                <c:pt idx="120">
                  <c:v>1977</c:v>
                </c:pt>
                <c:pt idx="121">
                  <c:v>1978</c:v>
                </c:pt>
                <c:pt idx="122">
                  <c:v>1979</c:v>
                </c:pt>
                <c:pt idx="123">
                  <c:v>1980</c:v>
                </c:pt>
                <c:pt idx="124">
                  <c:v>1981</c:v>
                </c:pt>
                <c:pt idx="125">
                  <c:v>1982</c:v>
                </c:pt>
                <c:pt idx="126">
                  <c:v>1983</c:v>
                </c:pt>
                <c:pt idx="127">
                  <c:v>1984</c:v>
                </c:pt>
                <c:pt idx="128">
                  <c:v>1985</c:v>
                </c:pt>
                <c:pt idx="129">
                  <c:v>1986</c:v>
                </c:pt>
                <c:pt idx="130">
                  <c:v>1987</c:v>
                </c:pt>
                <c:pt idx="131">
                  <c:v>1988</c:v>
                </c:pt>
                <c:pt idx="132">
                  <c:v>1989</c:v>
                </c:pt>
                <c:pt idx="133">
                  <c:v>1990</c:v>
                </c:pt>
                <c:pt idx="134">
                  <c:v>1991</c:v>
                </c:pt>
                <c:pt idx="135">
                  <c:v>1992</c:v>
                </c:pt>
                <c:pt idx="136">
                  <c:v>1993</c:v>
                </c:pt>
                <c:pt idx="137">
                  <c:v>1994</c:v>
                </c:pt>
                <c:pt idx="138">
                  <c:v>1995</c:v>
                </c:pt>
                <c:pt idx="139">
                  <c:v>1996</c:v>
                </c:pt>
                <c:pt idx="140">
                  <c:v>1997</c:v>
                </c:pt>
                <c:pt idx="141">
                  <c:v>1998</c:v>
                </c:pt>
                <c:pt idx="142">
                  <c:v>1999</c:v>
                </c:pt>
                <c:pt idx="143">
                  <c:v>2000</c:v>
                </c:pt>
                <c:pt idx="144">
                  <c:v>2001</c:v>
                </c:pt>
                <c:pt idx="145">
                  <c:v>2002</c:v>
                </c:pt>
                <c:pt idx="146">
                  <c:v>2003</c:v>
                </c:pt>
                <c:pt idx="147">
                  <c:v>2004</c:v>
                </c:pt>
                <c:pt idx="148">
                  <c:v>2005</c:v>
                </c:pt>
                <c:pt idx="149">
                  <c:v>2006</c:v>
                </c:pt>
                <c:pt idx="150">
                  <c:v>2007</c:v>
                </c:pt>
                <c:pt idx="151">
                  <c:v>2008</c:v>
                </c:pt>
                <c:pt idx="152">
                  <c:v>2009</c:v>
                </c:pt>
                <c:pt idx="153">
                  <c:v>2010</c:v>
                </c:pt>
                <c:pt idx="154">
                  <c:v>2011</c:v>
                </c:pt>
              </c:numCache>
            </c:numRef>
          </c:cat>
          <c:val>
            <c:numRef>
              <c:f>'DATAUSLR '!$F$87:$F$241</c:f>
              <c:numCache>
                <c:formatCode>0.000%</c:formatCode>
                <c:ptCount val="155"/>
                <c:pt idx="0">
                  <c:v>1.8419156730769264E-2</c:v>
                </c:pt>
                <c:pt idx="1">
                  <c:v>0.23326425051078309</c:v>
                </c:pt>
                <c:pt idx="2">
                  <c:v>3.422362374661244E-2</c:v>
                </c:pt>
                <c:pt idx="3">
                  <c:v>9.8907049737876757E-2</c:v>
                </c:pt>
                <c:pt idx="4">
                  <c:v>0.11265477110433618</c:v>
                </c:pt>
                <c:pt idx="5">
                  <c:v>-0.10818241579320131</c:v>
                </c:pt>
                <c:pt idx="6">
                  <c:v>-0.22544463257575753</c:v>
                </c:pt>
                <c:pt idx="7">
                  <c:v>-0.39965491982922186</c:v>
                </c:pt>
                <c:pt idx="8">
                  <c:v>0.10841688616917035</c:v>
                </c:pt>
                <c:pt idx="9">
                  <c:v>0.1290893568894951</c:v>
                </c:pt>
                <c:pt idx="10">
                  <c:v>0.13744872470087019</c:v>
                </c:pt>
                <c:pt idx="11">
                  <c:v>9.3439686235408603E-2</c:v>
                </c:pt>
                <c:pt idx="12">
                  <c:v>0.1161204999301675</c:v>
                </c:pt>
                <c:pt idx="13">
                  <c:v>0.17626982978279027</c:v>
                </c:pt>
                <c:pt idx="14">
                  <c:v>0.1058934981308412</c:v>
                </c:pt>
                <c:pt idx="15">
                  <c:v>2.2140766076624671E-2</c:v>
                </c:pt>
                <c:pt idx="16">
                  <c:v>9.0306750834879365E-2</c:v>
                </c:pt>
                <c:pt idx="17">
                  <c:v>0.11584843408444026</c:v>
                </c:pt>
                <c:pt idx="18">
                  <c:v>0.12476783749999999</c:v>
                </c:pt>
                <c:pt idx="19">
                  <c:v>0.12397475414438508</c:v>
                </c:pt>
                <c:pt idx="20">
                  <c:v>9.2249558715596272E-2</c:v>
                </c:pt>
                <c:pt idx="21">
                  <c:v>0.1973751539090369</c:v>
                </c:pt>
                <c:pt idx="22">
                  <c:v>6.462296146121875E-2</c:v>
                </c:pt>
                <c:pt idx="23">
                  <c:v>-6.4680800578541406E-2</c:v>
                </c:pt>
                <c:pt idx="24">
                  <c:v>1.7635228935768594E-2</c:v>
                </c:pt>
                <c:pt idx="25">
                  <c:v>-4.2824730392158963E-3</c:v>
                </c:pt>
                <c:pt idx="26">
                  <c:v>0.11270183518086355</c:v>
                </c:pt>
                <c:pt idx="27">
                  <c:v>0.12311678749999991</c:v>
                </c:pt>
                <c:pt idx="28">
                  <c:v>0.12880541615853661</c:v>
                </c:pt>
                <c:pt idx="29">
                  <c:v>7.7501849537037065E-2</c:v>
                </c:pt>
                <c:pt idx="30">
                  <c:v>2.7086365384615049E-3</c:v>
                </c:pt>
                <c:pt idx="31">
                  <c:v>2.9995892129629668E-2</c:v>
                </c:pt>
                <c:pt idx="32">
                  <c:v>9.8910414552785986E-2</c:v>
                </c:pt>
                <c:pt idx="33">
                  <c:v>2.6123125877535038E-2</c:v>
                </c:pt>
                <c:pt idx="34">
                  <c:v>4.8134321153846325E-2</c:v>
                </c:pt>
                <c:pt idx="35">
                  <c:v>0.10727191749225989</c:v>
                </c:pt>
                <c:pt idx="36">
                  <c:v>1.5297740816749499E-2</c:v>
                </c:pt>
                <c:pt idx="37">
                  <c:v>0.1444764400444265</c:v>
                </c:pt>
                <c:pt idx="38">
                  <c:v>1.8188354332129914E-2</c:v>
                </c:pt>
                <c:pt idx="39">
                  <c:v>8.631062311946909E-2</c:v>
                </c:pt>
                <c:pt idx="40">
                  <c:v>3.6372250000000036E-2</c:v>
                </c:pt>
                <c:pt idx="41">
                  <c:v>-7.0210793680298283E-3</c:v>
                </c:pt>
                <c:pt idx="42">
                  <c:v>-4.0588247660427679E-2</c:v>
                </c:pt>
                <c:pt idx="43">
                  <c:v>-3.9784878171641849E-2</c:v>
                </c:pt>
                <c:pt idx="44">
                  <c:v>4.8721751388888943E-2</c:v>
                </c:pt>
                <c:pt idx="45">
                  <c:v>-3.1624844757433518E-2</c:v>
                </c:pt>
                <c:pt idx="46">
                  <c:v>2.5028144061583629E-2</c:v>
                </c:pt>
                <c:pt idx="47">
                  <c:v>3.8477387500000036E-2</c:v>
                </c:pt>
                <c:pt idx="48">
                  <c:v>3.2117450488422378E-2</c:v>
                </c:pt>
                <c:pt idx="49">
                  <c:v>1.014844658273386E-2</c:v>
                </c:pt>
                <c:pt idx="50">
                  <c:v>-1.177866564685303E-2</c:v>
                </c:pt>
                <c:pt idx="51">
                  <c:v>7.2932272460159153E-2</c:v>
                </c:pt>
                <c:pt idx="52">
                  <c:v>-3.4018974074073886E-2</c:v>
                </c:pt>
                <c:pt idx="53">
                  <c:v>2.119972046615487E-3</c:v>
                </c:pt>
                <c:pt idx="54">
                  <c:v>0.11949832739557761</c:v>
                </c:pt>
                <c:pt idx="55">
                  <c:v>-2.2709238215712454E-2</c:v>
                </c:pt>
                <c:pt idx="56">
                  <c:v>3.5671412500000013E-2</c:v>
                </c:pt>
                <c:pt idx="57">
                  <c:v>6.9404397459727318E-2</c:v>
                </c:pt>
                <c:pt idx="58">
                  <c:v>2.2840935451080086E-2</c:v>
                </c:pt>
                <c:pt idx="59">
                  <c:v>-0.18434802857142851</c:v>
                </c:pt>
                <c:pt idx="60">
                  <c:v>-0.32713246794742151</c:v>
                </c:pt>
                <c:pt idx="61">
                  <c:v>-6.7369462840323885E-2</c:v>
                </c:pt>
                <c:pt idx="62">
                  <c:v>-2.997000657894773E-3</c:v>
                </c:pt>
                <c:pt idx="63">
                  <c:v>-5.8200653540236964E-2</c:v>
                </c:pt>
                <c:pt idx="64">
                  <c:v>0.42221275069250136</c:v>
                </c:pt>
                <c:pt idx="65">
                  <c:v>5.7719238274336324E-2</c:v>
                </c:pt>
                <c:pt idx="66">
                  <c:v>9.861697788203852E-3</c:v>
                </c:pt>
                <c:pt idx="67">
                  <c:v>7.4298589347079141E-2</c:v>
                </c:pt>
                <c:pt idx="68">
                  <c:v>-5.8944006607931157E-3</c:v>
                </c:pt>
                <c:pt idx="69">
                  <c:v>8.0765588022138748E-2</c:v>
                </c:pt>
                <c:pt idx="70">
                  <c:v>9.0548745224719118E-2</c:v>
                </c:pt>
                <c:pt idx="71">
                  <c:v>3.1786849490950175E-2</c:v>
                </c:pt>
                <c:pt idx="72">
                  <c:v>6.6900863202497676E-2</c:v>
                </c:pt>
                <c:pt idx="73">
                  <c:v>0.13825586155767483</c:v>
                </c:pt>
                <c:pt idx="74">
                  <c:v>0.20273267499999995</c:v>
                </c:pt>
                <c:pt idx="75">
                  <c:v>0.15778400333629902</c:v>
                </c:pt>
                <c:pt idx="76">
                  <c:v>3.4234908764940161E-2</c:v>
                </c:pt>
                <c:pt idx="77">
                  <c:v>-9.3394528674540594E-2</c:v>
                </c:pt>
                <c:pt idx="78">
                  <c:v>-3.2845843713873002E-2</c:v>
                </c:pt>
                <c:pt idx="79">
                  <c:v>2.2680777537797049E-2</c:v>
                </c:pt>
                <c:pt idx="80">
                  <c:v>-3.4779679144385088E-2</c:v>
                </c:pt>
                <c:pt idx="81">
                  <c:v>0.12208036072144288</c:v>
                </c:pt>
                <c:pt idx="82">
                  <c:v>4.7721145374449395E-2</c:v>
                </c:pt>
                <c:pt idx="83">
                  <c:v>1.0462780269058235E-2</c:v>
                </c:pt>
                <c:pt idx="84">
                  <c:v>-8.5736123348017543E-2</c:v>
                </c:pt>
                <c:pt idx="85">
                  <c:v>-0.10028555885262104</c:v>
                </c:pt>
                <c:pt idx="86">
                  <c:v>-2.6161875547765324E-2</c:v>
                </c:pt>
                <c:pt idx="87">
                  <c:v>2.7200000000000002E-2</c:v>
                </c:pt>
                <c:pt idx="88">
                  <c:v>7.8971713810318117E-3</c:v>
                </c:pt>
                <c:pt idx="89">
                  <c:v>-0.11603986928104566</c:v>
                </c:pt>
                <c:pt idx="90">
                  <c:v>-0.20153063707945618</c:v>
                </c:pt>
                <c:pt idx="91">
                  <c:v>-5.4598833819241938E-2</c:v>
                </c:pt>
                <c:pt idx="92">
                  <c:v>7.6142272482498621E-2</c:v>
                </c:pt>
                <c:pt idx="93">
                  <c:v>-1.2893484419263461E-2</c:v>
                </c:pt>
                <c:pt idx="94">
                  <c:v>-8.5358560523446078E-2</c:v>
                </c:pt>
                <c:pt idx="95">
                  <c:v>5.7010670582476844E-2</c:v>
                </c:pt>
                <c:pt idx="96">
                  <c:v>4.5588324106693418E-2</c:v>
                </c:pt>
                <c:pt idx="97">
                  <c:v>2.6959183673469441E-2</c:v>
                </c:pt>
                <c:pt idx="98">
                  <c:v>2.805417515274947E-2</c:v>
                </c:pt>
                <c:pt idx="99">
                  <c:v>5.883189436262648E-4</c:v>
                </c:pt>
                <c:pt idx="100">
                  <c:v>1.0384759095378563E-2</c:v>
                </c:pt>
                <c:pt idx="101">
                  <c:v>2.4037667304015239E-2</c:v>
                </c:pt>
                <c:pt idx="102">
                  <c:v>4.1442621404997618E-2</c:v>
                </c:pt>
                <c:pt idx="103">
                  <c:v>4.41E-2</c:v>
                </c:pt>
                <c:pt idx="104">
                  <c:v>4.3499999999999997E-2</c:v>
                </c:pt>
                <c:pt idx="105">
                  <c:v>4.3299999999999998E-2</c:v>
                </c:pt>
                <c:pt idx="106">
                  <c:v>4.589256820319855E-2</c:v>
                </c:pt>
                <c:pt idx="107">
                  <c:v>4.2112317130722096E-2</c:v>
                </c:pt>
                <c:pt idx="108">
                  <c:v>2.464564295807814E-2</c:v>
                </c:pt>
                <c:pt idx="109">
                  <c:v>1.8059002770082988E-2</c:v>
                </c:pt>
                <c:pt idx="110">
                  <c:v>5.3312689901698102E-2</c:v>
                </c:pt>
                <c:pt idx="111">
                  <c:v>3.6822301516503141E-2</c:v>
                </c:pt>
                <c:pt idx="112">
                  <c:v>3.1135509138381041E-2</c:v>
                </c:pt>
                <c:pt idx="113">
                  <c:v>4.3967839195980032E-2</c:v>
                </c:pt>
                <c:pt idx="114">
                  <c:v>4.1980808080807931E-2</c:v>
                </c:pt>
                <c:pt idx="115">
                  <c:v>2.6681049334377441E-2</c:v>
                </c:pt>
                <c:pt idx="116">
                  <c:v>-5.6686142322097302E-2</c:v>
                </c:pt>
                <c:pt idx="117">
                  <c:v>-0.10304172185430463</c:v>
                </c:pt>
                <c:pt idx="118">
                  <c:v>-4.1791086350974893E-3</c:v>
                </c:pt>
                <c:pt idx="119">
                  <c:v>3.8405048444671151E-2</c:v>
                </c:pt>
                <c:pt idx="120">
                  <c:v>1.8006873977086627E-2</c:v>
                </c:pt>
                <c:pt idx="121">
                  <c:v>1.0258397534668603E-2</c:v>
                </c:pt>
                <c:pt idx="122">
                  <c:v>-2.9594134477825537E-2</c:v>
                </c:pt>
                <c:pt idx="123">
                  <c:v>-2.1641931385006322E-2</c:v>
                </c:pt>
                <c:pt idx="124">
                  <c:v>5.0385968819599336E-2</c:v>
                </c:pt>
                <c:pt idx="125">
                  <c:v>0.11749183673469378</c:v>
                </c:pt>
                <c:pt idx="126">
                  <c:v>0.10739999999999997</c:v>
                </c:pt>
                <c:pt idx="127">
                  <c:v>0.10340799605133268</c:v>
                </c:pt>
                <c:pt idx="128">
                  <c:v>0.11852160077145614</c:v>
                </c:pt>
                <c:pt idx="129">
                  <c:v>0.11926976744186045</c:v>
                </c:pt>
                <c:pt idx="130">
                  <c:v>6.785189620758493E-2</c:v>
                </c:pt>
                <c:pt idx="131">
                  <c:v>5.7216731517509611E-2</c:v>
                </c:pt>
                <c:pt idx="132">
                  <c:v>4.3020954162769028E-2</c:v>
                </c:pt>
                <c:pt idx="133">
                  <c:v>5.6658110516934333E-2</c:v>
                </c:pt>
                <c:pt idx="134">
                  <c:v>8.5980309544282124E-2</c:v>
                </c:pt>
                <c:pt idx="135">
                  <c:v>7.5391416309012693E-2</c:v>
                </c:pt>
                <c:pt idx="136">
                  <c:v>5.7694880546075245E-2</c:v>
                </c:pt>
                <c:pt idx="137">
                  <c:v>6.6984356602186532E-2</c:v>
                </c:pt>
                <c:pt idx="138">
                  <c:v>4.0185714285714505E-2</c:v>
                </c:pt>
                <c:pt idx="139">
                  <c:v>4.9642261427425824E-2</c:v>
                </c:pt>
                <c:pt idx="140">
                  <c:v>7.3383085356304015E-2</c:v>
                </c:pt>
                <c:pt idx="141">
                  <c:v>9.0378369905955908E-2</c:v>
                </c:pt>
                <c:pt idx="142">
                  <c:v>6.1657556270096461E-2</c:v>
                </c:pt>
                <c:pt idx="143">
                  <c:v>1.8829482071713206E-2</c:v>
                </c:pt>
                <c:pt idx="144">
                  <c:v>5.9496307460436916E-2</c:v>
                </c:pt>
                <c:pt idx="145">
                  <c:v>8.7999850968703386E-2</c:v>
                </c:pt>
                <c:pt idx="146">
                  <c:v>3.3056445461479567E-3</c:v>
                </c:pt>
                <c:pt idx="147">
                  <c:v>-5.973714699493364E-3</c:v>
                </c:pt>
                <c:pt idx="148">
                  <c:v>-2.0637968643490247E-2</c:v>
                </c:pt>
                <c:pt idx="149">
                  <c:v>9.5213468869123283E-3</c:v>
                </c:pt>
                <c:pt idx="150">
                  <c:v>7.6340012143291044E-3</c:v>
                </c:pt>
                <c:pt idx="151">
                  <c:v>-4.2193626882966316E-2</c:v>
                </c:pt>
                <c:pt idx="152">
                  <c:v>0.14118016877637124</c:v>
                </c:pt>
                <c:pt idx="153">
                  <c:v>-1.8847541931752136E-2</c:v>
                </c:pt>
                <c:pt idx="154">
                  <c:v>-4.2392636708175543E-2</c:v>
                </c:pt>
              </c:numCache>
            </c:numRef>
          </c:val>
          <c:smooth val="0"/>
          <c:extLst>
            <c:ext xmlns:c16="http://schemas.microsoft.com/office/drawing/2014/chart" uri="{C3380CC4-5D6E-409C-BE32-E72D297353CC}">
              <c16:uniqueId val="{00000000-439E-4315-9188-0FCE3FADAF71}"/>
            </c:ext>
          </c:extLst>
        </c:ser>
        <c:ser>
          <c:idx val="0"/>
          <c:order val="1"/>
          <c:tx>
            <c:strRef>
              <c:f>'DATAUSLR '!$G$1</c:f>
              <c:strCache>
                <c:ptCount val="1"/>
                <c:pt idx="0">
                  <c:v>iblongrealHP3</c:v>
                </c:pt>
              </c:strCache>
            </c:strRef>
          </c:tx>
          <c:spPr>
            <a:ln>
              <a:solidFill>
                <a:srgbClr val="000000"/>
              </a:solidFill>
              <a:prstDash val="sysDash"/>
            </a:ln>
          </c:spPr>
          <c:marker>
            <c:symbol val="none"/>
          </c:marker>
          <c:cat>
            <c:numRef>
              <c:f>'DATAUSLR '!$A$87:$A$241</c:f>
              <c:numCache>
                <c:formatCode>General</c:formatCode>
                <c:ptCount val="155"/>
                <c:pt idx="0">
                  <c:v>1857</c:v>
                </c:pt>
                <c:pt idx="1">
                  <c:v>1858</c:v>
                </c:pt>
                <c:pt idx="2">
                  <c:v>1859</c:v>
                </c:pt>
                <c:pt idx="3">
                  <c:v>1860</c:v>
                </c:pt>
                <c:pt idx="4">
                  <c:v>1861</c:v>
                </c:pt>
                <c:pt idx="5">
                  <c:v>1862</c:v>
                </c:pt>
                <c:pt idx="6">
                  <c:v>1863</c:v>
                </c:pt>
                <c:pt idx="7">
                  <c:v>1864</c:v>
                </c:pt>
                <c:pt idx="8">
                  <c:v>1865</c:v>
                </c:pt>
                <c:pt idx="9">
                  <c:v>1866</c:v>
                </c:pt>
                <c:pt idx="10">
                  <c:v>1867</c:v>
                </c:pt>
                <c:pt idx="11">
                  <c:v>1868</c:v>
                </c:pt>
                <c:pt idx="12">
                  <c:v>1869</c:v>
                </c:pt>
                <c:pt idx="13">
                  <c:v>1870</c:v>
                </c:pt>
                <c:pt idx="14">
                  <c:v>1871</c:v>
                </c:pt>
                <c:pt idx="15">
                  <c:v>1872</c:v>
                </c:pt>
                <c:pt idx="16">
                  <c:v>1873</c:v>
                </c:pt>
                <c:pt idx="17">
                  <c:v>1874</c:v>
                </c:pt>
                <c:pt idx="18">
                  <c:v>1875</c:v>
                </c:pt>
                <c:pt idx="19">
                  <c:v>1876</c:v>
                </c:pt>
                <c:pt idx="20">
                  <c:v>1877</c:v>
                </c:pt>
                <c:pt idx="21">
                  <c:v>1878</c:v>
                </c:pt>
                <c:pt idx="22">
                  <c:v>1879</c:v>
                </c:pt>
                <c:pt idx="23">
                  <c:v>1880</c:v>
                </c:pt>
                <c:pt idx="24">
                  <c:v>1881</c:v>
                </c:pt>
                <c:pt idx="25">
                  <c:v>1882</c:v>
                </c:pt>
                <c:pt idx="26">
                  <c:v>1883</c:v>
                </c:pt>
                <c:pt idx="27">
                  <c:v>1884</c:v>
                </c:pt>
                <c:pt idx="28">
                  <c:v>1885</c:v>
                </c:pt>
                <c:pt idx="29">
                  <c:v>1886</c:v>
                </c:pt>
                <c:pt idx="30">
                  <c:v>1887</c:v>
                </c:pt>
                <c:pt idx="31">
                  <c:v>1888</c:v>
                </c:pt>
                <c:pt idx="32">
                  <c:v>1889</c:v>
                </c:pt>
                <c:pt idx="33">
                  <c:v>1890</c:v>
                </c:pt>
                <c:pt idx="34">
                  <c:v>1891</c:v>
                </c:pt>
                <c:pt idx="35">
                  <c:v>1892</c:v>
                </c:pt>
                <c:pt idx="36">
                  <c:v>1893</c:v>
                </c:pt>
                <c:pt idx="37">
                  <c:v>1894</c:v>
                </c:pt>
                <c:pt idx="38">
                  <c:v>1895</c:v>
                </c:pt>
                <c:pt idx="39">
                  <c:v>1896</c:v>
                </c:pt>
                <c:pt idx="40">
                  <c:v>1897</c:v>
                </c:pt>
                <c:pt idx="41">
                  <c:v>1898</c:v>
                </c:pt>
                <c:pt idx="42">
                  <c:v>1899</c:v>
                </c:pt>
                <c:pt idx="43">
                  <c:v>1900</c:v>
                </c:pt>
                <c:pt idx="44">
                  <c:v>1901</c:v>
                </c:pt>
                <c:pt idx="45">
                  <c:v>1902</c:v>
                </c:pt>
                <c:pt idx="46">
                  <c:v>1903</c:v>
                </c:pt>
                <c:pt idx="47">
                  <c:v>1904</c:v>
                </c:pt>
                <c:pt idx="48">
                  <c:v>1905</c:v>
                </c:pt>
                <c:pt idx="49">
                  <c:v>1906</c:v>
                </c:pt>
                <c:pt idx="50">
                  <c:v>1907</c:v>
                </c:pt>
                <c:pt idx="51">
                  <c:v>1908</c:v>
                </c:pt>
                <c:pt idx="52">
                  <c:v>1909</c:v>
                </c:pt>
                <c:pt idx="53">
                  <c:v>1910</c:v>
                </c:pt>
                <c:pt idx="54">
                  <c:v>1911</c:v>
                </c:pt>
                <c:pt idx="55">
                  <c:v>1912</c:v>
                </c:pt>
                <c:pt idx="56">
                  <c:v>1913</c:v>
                </c:pt>
                <c:pt idx="57">
                  <c:v>1914</c:v>
                </c:pt>
                <c:pt idx="58">
                  <c:v>1915</c:v>
                </c:pt>
                <c:pt idx="59">
                  <c:v>1916</c:v>
                </c:pt>
                <c:pt idx="60">
                  <c:v>1917</c:v>
                </c:pt>
                <c:pt idx="61">
                  <c:v>1918</c:v>
                </c:pt>
                <c:pt idx="62">
                  <c:v>1919</c:v>
                </c:pt>
                <c:pt idx="63">
                  <c:v>1920</c:v>
                </c:pt>
                <c:pt idx="64">
                  <c:v>1921</c:v>
                </c:pt>
                <c:pt idx="65">
                  <c:v>1922</c:v>
                </c:pt>
                <c:pt idx="66">
                  <c:v>1923</c:v>
                </c:pt>
                <c:pt idx="67">
                  <c:v>1924</c:v>
                </c:pt>
                <c:pt idx="68">
                  <c:v>1925</c:v>
                </c:pt>
                <c:pt idx="69">
                  <c:v>1926</c:v>
                </c:pt>
                <c:pt idx="70">
                  <c:v>1927</c:v>
                </c:pt>
                <c:pt idx="71">
                  <c:v>1928</c:v>
                </c:pt>
                <c:pt idx="72">
                  <c:v>1929</c:v>
                </c:pt>
                <c:pt idx="73">
                  <c:v>1930</c:v>
                </c:pt>
                <c:pt idx="74">
                  <c:v>1931</c:v>
                </c:pt>
                <c:pt idx="75">
                  <c:v>1932</c:v>
                </c:pt>
                <c:pt idx="76">
                  <c:v>1933</c:v>
                </c:pt>
                <c:pt idx="77">
                  <c:v>1934</c:v>
                </c:pt>
                <c:pt idx="78">
                  <c:v>1935</c:v>
                </c:pt>
                <c:pt idx="79">
                  <c:v>1936</c:v>
                </c:pt>
                <c:pt idx="80">
                  <c:v>1937</c:v>
                </c:pt>
                <c:pt idx="81">
                  <c:v>1938</c:v>
                </c:pt>
                <c:pt idx="82">
                  <c:v>1939</c:v>
                </c:pt>
                <c:pt idx="83">
                  <c:v>1940</c:v>
                </c:pt>
                <c:pt idx="84">
                  <c:v>1941</c:v>
                </c:pt>
                <c:pt idx="85">
                  <c:v>1942</c:v>
                </c:pt>
                <c:pt idx="86">
                  <c:v>1943</c:v>
                </c:pt>
                <c:pt idx="87">
                  <c:v>1944</c:v>
                </c:pt>
                <c:pt idx="88">
                  <c:v>1945</c:v>
                </c:pt>
                <c:pt idx="89">
                  <c:v>1946</c:v>
                </c:pt>
                <c:pt idx="90">
                  <c:v>1947</c:v>
                </c:pt>
                <c:pt idx="91">
                  <c:v>1948</c:v>
                </c:pt>
                <c:pt idx="92">
                  <c:v>1949</c:v>
                </c:pt>
                <c:pt idx="93">
                  <c:v>1950</c:v>
                </c:pt>
                <c:pt idx="94">
                  <c:v>1951</c:v>
                </c:pt>
                <c:pt idx="95">
                  <c:v>1952</c:v>
                </c:pt>
                <c:pt idx="96">
                  <c:v>1953</c:v>
                </c:pt>
                <c:pt idx="97">
                  <c:v>1954</c:v>
                </c:pt>
                <c:pt idx="98">
                  <c:v>1955</c:v>
                </c:pt>
                <c:pt idx="99">
                  <c:v>1956</c:v>
                </c:pt>
                <c:pt idx="100">
                  <c:v>1957</c:v>
                </c:pt>
                <c:pt idx="101">
                  <c:v>1958</c:v>
                </c:pt>
                <c:pt idx="102">
                  <c:v>1959</c:v>
                </c:pt>
                <c:pt idx="103">
                  <c:v>1960</c:v>
                </c:pt>
                <c:pt idx="104">
                  <c:v>1961</c:v>
                </c:pt>
                <c:pt idx="105">
                  <c:v>1962</c:v>
                </c:pt>
                <c:pt idx="106">
                  <c:v>1963</c:v>
                </c:pt>
                <c:pt idx="107">
                  <c:v>1964</c:v>
                </c:pt>
                <c:pt idx="108">
                  <c:v>1965</c:v>
                </c:pt>
                <c:pt idx="109">
                  <c:v>1966</c:v>
                </c:pt>
                <c:pt idx="110">
                  <c:v>1967</c:v>
                </c:pt>
                <c:pt idx="111">
                  <c:v>1968</c:v>
                </c:pt>
                <c:pt idx="112">
                  <c:v>1969</c:v>
                </c:pt>
                <c:pt idx="113">
                  <c:v>1970</c:v>
                </c:pt>
                <c:pt idx="114">
                  <c:v>1971</c:v>
                </c:pt>
                <c:pt idx="115">
                  <c:v>1972</c:v>
                </c:pt>
                <c:pt idx="116">
                  <c:v>1973</c:v>
                </c:pt>
                <c:pt idx="117">
                  <c:v>1974</c:v>
                </c:pt>
                <c:pt idx="118">
                  <c:v>1975</c:v>
                </c:pt>
                <c:pt idx="119">
                  <c:v>1976</c:v>
                </c:pt>
                <c:pt idx="120">
                  <c:v>1977</c:v>
                </c:pt>
                <c:pt idx="121">
                  <c:v>1978</c:v>
                </c:pt>
                <c:pt idx="122">
                  <c:v>1979</c:v>
                </c:pt>
                <c:pt idx="123">
                  <c:v>1980</c:v>
                </c:pt>
                <c:pt idx="124">
                  <c:v>1981</c:v>
                </c:pt>
                <c:pt idx="125">
                  <c:v>1982</c:v>
                </c:pt>
                <c:pt idx="126">
                  <c:v>1983</c:v>
                </c:pt>
                <c:pt idx="127">
                  <c:v>1984</c:v>
                </c:pt>
                <c:pt idx="128">
                  <c:v>1985</c:v>
                </c:pt>
                <c:pt idx="129">
                  <c:v>1986</c:v>
                </c:pt>
                <c:pt idx="130">
                  <c:v>1987</c:v>
                </c:pt>
                <c:pt idx="131">
                  <c:v>1988</c:v>
                </c:pt>
                <c:pt idx="132">
                  <c:v>1989</c:v>
                </c:pt>
                <c:pt idx="133">
                  <c:v>1990</c:v>
                </c:pt>
                <c:pt idx="134">
                  <c:v>1991</c:v>
                </c:pt>
                <c:pt idx="135">
                  <c:v>1992</c:v>
                </c:pt>
                <c:pt idx="136">
                  <c:v>1993</c:v>
                </c:pt>
                <c:pt idx="137">
                  <c:v>1994</c:v>
                </c:pt>
                <c:pt idx="138">
                  <c:v>1995</c:v>
                </c:pt>
                <c:pt idx="139">
                  <c:v>1996</c:v>
                </c:pt>
                <c:pt idx="140">
                  <c:v>1997</c:v>
                </c:pt>
                <c:pt idx="141">
                  <c:v>1998</c:v>
                </c:pt>
                <c:pt idx="142">
                  <c:v>1999</c:v>
                </c:pt>
                <c:pt idx="143">
                  <c:v>2000</c:v>
                </c:pt>
                <c:pt idx="144">
                  <c:v>2001</c:v>
                </c:pt>
                <c:pt idx="145">
                  <c:v>2002</c:v>
                </c:pt>
                <c:pt idx="146">
                  <c:v>2003</c:v>
                </c:pt>
                <c:pt idx="147">
                  <c:v>2004</c:v>
                </c:pt>
                <c:pt idx="148">
                  <c:v>2005</c:v>
                </c:pt>
                <c:pt idx="149">
                  <c:v>2006</c:v>
                </c:pt>
                <c:pt idx="150">
                  <c:v>2007</c:v>
                </c:pt>
                <c:pt idx="151">
                  <c:v>2008</c:v>
                </c:pt>
                <c:pt idx="152">
                  <c:v>2009</c:v>
                </c:pt>
                <c:pt idx="153">
                  <c:v>2010</c:v>
                </c:pt>
                <c:pt idx="154">
                  <c:v>2011</c:v>
                </c:pt>
              </c:numCache>
            </c:numRef>
          </c:cat>
          <c:val>
            <c:numRef>
              <c:f>'DATAUSLR '!$G$87:$G$241</c:f>
              <c:numCache>
                <c:formatCode>0.000%</c:formatCode>
                <c:ptCount val="155"/>
                <c:pt idx="0">
                  <c:v>7.4086132698704996E-2</c:v>
                </c:pt>
                <c:pt idx="1">
                  <c:v>5.6997248190728503E-2</c:v>
                </c:pt>
                <c:pt idx="2">
                  <c:v>3.9351702355764899E-2</c:v>
                </c:pt>
                <c:pt idx="3">
                  <c:v>2.2355461384919999E-2</c:v>
                </c:pt>
                <c:pt idx="4">
                  <c:v>7.1631744457418397E-3</c:v>
                </c:pt>
                <c:pt idx="5">
                  <c:v>-4.3049639080708999E-3</c:v>
                </c:pt>
                <c:pt idx="6">
                  <c:v>-9.0738908672767498E-3</c:v>
                </c:pt>
                <c:pt idx="7">
                  <c:v>-5.2072939835535702E-3</c:v>
                </c:pt>
                <c:pt idx="8">
                  <c:v>7.0674781000934902E-3</c:v>
                </c:pt>
                <c:pt idx="9">
                  <c:v>2.35786496804949E-2</c:v>
                </c:pt>
                <c:pt idx="10">
                  <c:v>4.1167970273480202E-2</c:v>
                </c:pt>
                <c:pt idx="11">
                  <c:v>5.7732302898074003E-2</c:v>
                </c:pt>
                <c:pt idx="12">
                  <c:v>7.2131330870566099E-2</c:v>
                </c:pt>
                <c:pt idx="13">
                  <c:v>8.3581814478265404E-2</c:v>
                </c:pt>
                <c:pt idx="14">
                  <c:v>9.1740400699775501E-2</c:v>
                </c:pt>
                <c:pt idx="15">
                  <c:v>9.7190618368917098E-2</c:v>
                </c:pt>
                <c:pt idx="16">
                  <c:v>0.100657492312513</c:v>
                </c:pt>
                <c:pt idx="17">
                  <c:v>0.10211554117369701</c:v>
                </c:pt>
                <c:pt idx="18">
                  <c:v>0.10143580867247901</c:v>
                </c:pt>
                <c:pt idx="19">
                  <c:v>9.8626683117128799E-2</c:v>
                </c:pt>
                <c:pt idx="20">
                  <c:v>9.39298947291939E-2</c:v>
                </c:pt>
                <c:pt idx="21">
                  <c:v>8.7840606899050003E-2</c:v>
                </c:pt>
                <c:pt idx="22">
                  <c:v>8.0837184069780604E-2</c:v>
                </c:pt>
                <c:pt idx="23">
                  <c:v>7.4493384615478997E-2</c:v>
                </c:pt>
                <c:pt idx="24">
                  <c:v>7.0220795069540404E-2</c:v>
                </c:pt>
                <c:pt idx="25">
                  <c:v>6.8039268119205298E-2</c:v>
                </c:pt>
                <c:pt idx="26">
                  <c:v>6.7442848501018796E-2</c:v>
                </c:pt>
                <c:pt idx="27">
                  <c:v>6.7202388270334104E-2</c:v>
                </c:pt>
                <c:pt idx="28">
                  <c:v>6.6541310997493899E-2</c:v>
                </c:pt>
                <c:pt idx="29">
                  <c:v>6.5242216370137704E-2</c:v>
                </c:pt>
                <c:pt idx="30">
                  <c:v>6.3710390965930203E-2</c:v>
                </c:pt>
                <c:pt idx="31">
                  <c:v>6.2473699198834401E-2</c:v>
                </c:pt>
                <c:pt idx="32">
                  <c:v>6.1450001573154403E-2</c:v>
                </c:pt>
                <c:pt idx="33">
                  <c:v>6.0232421601205802E-2</c:v>
                </c:pt>
                <c:pt idx="34">
                  <c:v>5.87886827795727E-2</c:v>
                </c:pt>
                <c:pt idx="35">
                  <c:v>5.6745384388827001E-2</c:v>
                </c:pt>
                <c:pt idx="36">
                  <c:v>5.3622538881745098E-2</c:v>
                </c:pt>
                <c:pt idx="37">
                  <c:v>4.9445404867215E-2</c:v>
                </c:pt>
                <c:pt idx="38">
                  <c:v>4.3856015565307403E-2</c:v>
                </c:pt>
                <c:pt idx="39">
                  <c:v>3.7446750147420799E-2</c:v>
                </c:pt>
                <c:pt idx="40">
                  <c:v>3.0553327629300599E-2</c:v>
                </c:pt>
                <c:pt idx="41">
                  <c:v>2.4000099525217901E-2</c:v>
                </c:pt>
                <c:pt idx="42">
                  <c:v>1.8669584073150901E-2</c:v>
                </c:pt>
                <c:pt idx="43">
                  <c:v>1.51340985158256E-2</c:v>
                </c:pt>
                <c:pt idx="44">
                  <c:v>1.33733642552364E-2</c:v>
                </c:pt>
                <c:pt idx="45">
                  <c:v>1.28179617082195E-2</c:v>
                </c:pt>
                <c:pt idx="46">
                  <c:v>1.32519376490588E-2</c:v>
                </c:pt>
                <c:pt idx="47">
                  <c:v>1.4014959234955901E-2</c:v>
                </c:pt>
                <c:pt idx="48">
                  <c:v>1.4564474246621901E-2</c:v>
                </c:pt>
                <c:pt idx="49">
                  <c:v>1.4602580872418299E-2</c:v>
                </c:pt>
                <c:pt idx="50">
                  <c:v>1.40069325582404E-2</c:v>
                </c:pt>
                <c:pt idx="51">
                  <c:v>1.2610656941259299E-2</c:v>
                </c:pt>
                <c:pt idx="52">
                  <c:v>9.9890123330637105E-3</c:v>
                </c:pt>
                <c:pt idx="53">
                  <c:v>6.3204504758297099E-3</c:v>
                </c:pt>
                <c:pt idx="54">
                  <c:v>1.3433329884028099E-3</c:v>
                </c:pt>
                <c:pt idx="55">
                  <c:v>-5.2459830151297803E-3</c:v>
                </c:pt>
                <c:pt idx="56">
                  <c:v>-1.2569573750564901E-2</c:v>
                </c:pt>
                <c:pt idx="57">
                  <c:v>-1.99241556035482E-2</c:v>
                </c:pt>
                <c:pt idx="58">
                  <c:v>-2.6124049222219399E-2</c:v>
                </c:pt>
                <c:pt idx="59">
                  <c:v>-2.90903336986831E-2</c:v>
                </c:pt>
                <c:pt idx="60">
                  <c:v>-2.62544476328214E-2</c:v>
                </c:pt>
                <c:pt idx="61">
                  <c:v>-1.6600426287529699E-2</c:v>
                </c:pt>
                <c:pt idx="62">
                  <c:v>-2.1210604493752598E-3</c:v>
                </c:pt>
                <c:pt idx="63">
                  <c:v>1.4683163357950099E-2</c:v>
                </c:pt>
                <c:pt idx="64">
                  <c:v>3.1302969215248201E-2</c:v>
                </c:pt>
                <c:pt idx="65">
                  <c:v>4.4500249569741503E-2</c:v>
                </c:pt>
                <c:pt idx="66">
                  <c:v>5.4945967176499799E-2</c:v>
                </c:pt>
                <c:pt idx="67">
                  <c:v>6.3443282294895501E-2</c:v>
                </c:pt>
                <c:pt idx="68">
                  <c:v>7.0344495512536201E-2</c:v>
                </c:pt>
                <c:pt idx="69">
                  <c:v>7.6110474594080393E-2</c:v>
                </c:pt>
                <c:pt idx="70">
                  <c:v>8.0439742349061302E-2</c:v>
                </c:pt>
                <c:pt idx="71">
                  <c:v>8.3077416841071103E-2</c:v>
                </c:pt>
                <c:pt idx="72">
                  <c:v>8.3869718710211802E-2</c:v>
                </c:pt>
                <c:pt idx="73">
                  <c:v>8.2149994428174403E-2</c:v>
                </c:pt>
                <c:pt idx="74">
                  <c:v>7.7081893279547897E-2</c:v>
                </c:pt>
                <c:pt idx="75">
                  <c:v>6.8390164604639606E-2</c:v>
                </c:pt>
                <c:pt idx="76">
                  <c:v>5.7056038810961301E-2</c:v>
                </c:pt>
                <c:pt idx="77">
                  <c:v>4.4954644659978303E-2</c:v>
                </c:pt>
                <c:pt idx="78">
                  <c:v>3.3732850525046397E-2</c:v>
                </c:pt>
                <c:pt idx="79">
                  <c:v>2.3654078332921501E-2</c:v>
                </c:pt>
                <c:pt idx="80">
                  <c:v>1.4315921505109099E-2</c:v>
                </c:pt>
                <c:pt idx="81">
                  <c:v>5.30623267978555E-3</c:v>
                </c:pt>
                <c:pt idx="82">
                  <c:v>-4.2780947199240697E-3</c:v>
                </c:pt>
                <c:pt idx="83">
                  <c:v>-1.41724295976923E-2</c:v>
                </c:pt>
                <c:pt idx="84">
                  <c:v>-2.3592159909992801E-2</c:v>
                </c:pt>
                <c:pt idx="85">
                  <c:v>-3.1506349317321901E-2</c:v>
                </c:pt>
                <c:pt idx="86">
                  <c:v>-3.7505539881076098E-2</c:v>
                </c:pt>
                <c:pt idx="87">
                  <c:v>-4.1868110169478903E-2</c:v>
                </c:pt>
                <c:pt idx="88">
                  <c:v>-4.4758983351942797E-2</c:v>
                </c:pt>
                <c:pt idx="89">
                  <c:v>-4.5652401496185602E-2</c:v>
                </c:pt>
                <c:pt idx="90">
                  <c:v>-4.3496016836405603E-2</c:v>
                </c:pt>
                <c:pt idx="91">
                  <c:v>-3.7941357591839399E-2</c:v>
                </c:pt>
                <c:pt idx="92">
                  <c:v>-3.02202918133594E-2</c:v>
                </c:pt>
                <c:pt idx="93">
                  <c:v>-2.1731273975919702E-2</c:v>
                </c:pt>
                <c:pt idx="94">
                  <c:v>-1.28091556363407E-2</c:v>
                </c:pt>
                <c:pt idx="95">
                  <c:v>-3.7003756116838001E-3</c:v>
                </c:pt>
                <c:pt idx="96">
                  <c:v>4.6231188373532604E-3</c:v>
                </c:pt>
                <c:pt idx="97">
                  <c:v>1.17964842061894E-2</c:v>
                </c:pt>
                <c:pt idx="98">
                  <c:v>1.7864545801870201E-2</c:v>
                </c:pt>
                <c:pt idx="99">
                  <c:v>2.3023764089378999E-2</c:v>
                </c:pt>
                <c:pt idx="100">
                  <c:v>2.7572454075680899E-2</c:v>
                </c:pt>
                <c:pt idx="101">
                  <c:v>3.1584593126846902E-2</c:v>
                </c:pt>
                <c:pt idx="102">
                  <c:v>3.4962234068191198E-2</c:v>
                </c:pt>
                <c:pt idx="103">
                  <c:v>3.7531983793759903E-2</c:v>
                </c:pt>
                <c:pt idx="104">
                  <c:v>3.9185226856916701E-2</c:v>
                </c:pt>
                <c:pt idx="105">
                  <c:v>3.9879027973087899E-2</c:v>
                </c:pt>
                <c:pt idx="106">
                  <c:v>3.9613599589130799E-2</c:v>
                </c:pt>
                <c:pt idx="107">
                  <c:v>3.8423363872171698E-2</c:v>
                </c:pt>
                <c:pt idx="108">
                  <c:v>3.6405506993445497E-2</c:v>
                </c:pt>
                <c:pt idx="109">
                  <c:v>3.3694081485465599E-2</c:v>
                </c:pt>
                <c:pt idx="110">
                  <c:v>3.03055848108107E-2</c:v>
                </c:pt>
                <c:pt idx="111">
                  <c:v>2.6100173617205201E-2</c:v>
                </c:pt>
                <c:pt idx="112">
                  <c:v>2.1168048704265099E-2</c:v>
                </c:pt>
                <c:pt idx="113">
                  <c:v>1.57066091354344E-2</c:v>
                </c:pt>
                <c:pt idx="114">
                  <c:v>1.0012973487114499E-2</c:v>
                </c:pt>
                <c:pt idx="115">
                  <c:v>4.6668942443524302E-3</c:v>
                </c:pt>
                <c:pt idx="116">
                  <c:v>5.6779415732408599E-4</c:v>
                </c:pt>
                <c:pt idx="117">
                  <c:v>-1.1647729662381701E-3</c:v>
                </c:pt>
                <c:pt idx="118">
                  <c:v>1.6168739824786999E-5</c:v>
                </c:pt>
                <c:pt idx="119">
                  <c:v>3.6388428713344601E-3</c:v>
                </c:pt>
                <c:pt idx="120">
                  <c:v>9.1895113367141193E-3</c:v>
                </c:pt>
                <c:pt idx="121">
                  <c:v>1.6502147615673701E-2</c:v>
                </c:pt>
                <c:pt idx="122">
                  <c:v>2.5498930074556E-2</c:v>
                </c:pt>
                <c:pt idx="123">
                  <c:v>3.6039615603547001E-2</c:v>
                </c:pt>
                <c:pt idx="124">
                  <c:v>4.7433071792087403E-2</c:v>
                </c:pt>
                <c:pt idx="125">
                  <c:v>5.8411370073581999E-2</c:v>
                </c:pt>
                <c:pt idx="126">
                  <c:v>6.7736151163515099E-2</c:v>
                </c:pt>
                <c:pt idx="127">
                  <c:v>7.47598420766349E-2</c:v>
                </c:pt>
                <c:pt idx="128">
                  <c:v>7.9231508316054605E-2</c:v>
                </c:pt>
                <c:pt idx="129">
                  <c:v>8.11867169641209E-2</c:v>
                </c:pt>
                <c:pt idx="130">
                  <c:v>8.1053920020020001E-2</c:v>
                </c:pt>
                <c:pt idx="131">
                  <c:v>7.9642402313296903E-2</c:v>
                </c:pt>
                <c:pt idx="132">
                  <c:v>7.7629409473296496E-2</c:v>
                </c:pt>
                <c:pt idx="133">
                  <c:v>7.5467963106230607E-2</c:v>
                </c:pt>
                <c:pt idx="134">
                  <c:v>7.3264990723578199E-2</c:v>
                </c:pt>
                <c:pt idx="135">
                  <c:v>7.0939340205755805E-2</c:v>
                </c:pt>
                <c:pt idx="136">
                  <c:v>6.8537009525944298E-2</c:v>
                </c:pt>
                <c:pt idx="137">
                  <c:v>6.6148503255266999E-2</c:v>
                </c:pt>
                <c:pt idx="138">
                  <c:v>6.3755855869587694E-2</c:v>
                </c:pt>
                <c:pt idx="139">
                  <c:v>6.1349416812217603E-2</c:v>
                </c:pt>
                <c:pt idx="140">
                  <c:v>5.8683876967772101E-2</c:v>
                </c:pt>
                <c:pt idx="141">
                  <c:v>5.5396833052744301E-2</c:v>
                </c:pt>
                <c:pt idx="142">
                  <c:v>5.1272843013949701E-2</c:v>
                </c:pt>
                <c:pt idx="143">
                  <c:v>4.6446296467676298E-2</c:v>
                </c:pt>
                <c:pt idx="144">
                  <c:v>4.1155454600072798E-2</c:v>
                </c:pt>
                <c:pt idx="145">
                  <c:v>3.5362415632610902E-2</c:v>
                </c:pt>
                <c:pt idx="146">
                  <c:v>2.9212723240761702E-2</c:v>
                </c:pt>
                <c:pt idx="147">
                  <c:v>2.33782969436701E-2</c:v>
                </c:pt>
                <c:pt idx="148">
                  <c:v>1.8272029028073501E-2</c:v>
                </c:pt>
                <c:pt idx="149">
                  <c:v>1.40133288112726E-2</c:v>
                </c:pt>
                <c:pt idx="150">
                  <c:v>1.03324853202872E-2</c:v>
                </c:pt>
                <c:pt idx="151">
                  <c:v>6.9148542940245398E-3</c:v>
                </c:pt>
                <c:pt idx="152">
                  <c:v>3.41876661818889E-3</c:v>
                </c:pt>
                <c:pt idx="153">
                  <c:v>-9.8849536445565298E-4</c:v>
                </c:pt>
                <c:pt idx="154">
                  <c:v>-5.7620369773269302E-3</c:v>
                </c:pt>
              </c:numCache>
            </c:numRef>
          </c:val>
          <c:smooth val="0"/>
          <c:extLst>
            <c:ext xmlns:c16="http://schemas.microsoft.com/office/drawing/2014/chart" uri="{C3380CC4-5D6E-409C-BE32-E72D297353CC}">
              <c16:uniqueId val="{00000001-439E-4315-9188-0FCE3FADAF71}"/>
            </c:ext>
          </c:extLst>
        </c:ser>
        <c:dLbls>
          <c:showLegendKey val="0"/>
          <c:showVal val="0"/>
          <c:showCatName val="0"/>
          <c:showSerName val="0"/>
          <c:showPercent val="0"/>
          <c:showBubbleSize val="0"/>
        </c:dLbls>
        <c:smooth val="0"/>
        <c:axId val="499427888"/>
        <c:axId val="499433376"/>
      </c:lineChart>
      <c:catAx>
        <c:axId val="499427888"/>
        <c:scaling>
          <c:orientation val="minMax"/>
        </c:scaling>
        <c:delete val="0"/>
        <c:axPos val="b"/>
        <c:majorGridlines>
          <c:spPr>
            <a:ln w="3175">
              <a:solidFill>
                <a:srgbClr val="00000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mn-lt"/>
                <a:ea typeface="Arial"/>
                <a:cs typeface="Arial"/>
              </a:defRPr>
            </a:pPr>
            <a:endParaRPr lang="en-US"/>
          </a:p>
        </c:txPr>
        <c:crossAx val="499433376"/>
        <c:crossesAt val="-0.5"/>
        <c:auto val="1"/>
        <c:lblAlgn val="ctr"/>
        <c:lblOffset val="100"/>
        <c:tickLblSkip val="10"/>
        <c:tickMarkSkip val="5"/>
        <c:noMultiLvlLbl val="0"/>
      </c:catAx>
      <c:valAx>
        <c:axId val="499433376"/>
        <c:scaling>
          <c:orientation val="minMax"/>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n-lt"/>
                <a:ea typeface="Arial"/>
                <a:cs typeface="Arial"/>
              </a:defRPr>
            </a:pPr>
            <a:endParaRPr lang="en-US"/>
          </a:p>
        </c:txPr>
        <c:crossAx val="499427888"/>
        <c:crosses val="autoZero"/>
        <c:crossBetween val="midCat"/>
      </c:valAx>
      <c:spPr>
        <a:noFill/>
        <a:ln w="12700" cmpd="sng">
          <a:solidFill>
            <a:srgbClr val="808080"/>
          </a:solidFill>
          <a:prstDash val="solid"/>
        </a:ln>
      </c:spPr>
    </c:plotArea>
    <c:legend>
      <c:legendPos val="b"/>
      <c:overlay val="0"/>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43179122182679E-2"/>
          <c:y val="6.3699825479930208E-2"/>
          <c:w val="0.83629893238434172"/>
          <c:h val="0.78315881326352532"/>
        </c:manualLayout>
      </c:layout>
      <c:lineChart>
        <c:grouping val="standard"/>
        <c:varyColors val="0"/>
        <c:ser>
          <c:idx val="1"/>
          <c:order val="0"/>
          <c:tx>
            <c:strRef>
              <c:f>'DATAUSLR '!$H$7</c:f>
              <c:strCache>
                <c:ptCount val="1"/>
                <c:pt idx="0">
                  <c:v>Dividend Yield</c:v>
                </c:pt>
              </c:strCache>
            </c:strRef>
          </c:tx>
          <c:spPr>
            <a:ln w="28575">
              <a:solidFill>
                <a:schemeClr val="tx1"/>
              </a:solidFill>
              <a:prstDash val="solid"/>
            </a:ln>
          </c:spPr>
          <c:marker>
            <c:symbol val="none"/>
          </c:marker>
          <c:cat>
            <c:numRef>
              <c:f>'DATAUSLR '!$A$101:$A$241</c:f>
              <c:numCache>
                <c:formatCode>General</c:formatCode>
                <c:ptCount val="141"/>
                <c:pt idx="0">
                  <c:v>1871</c:v>
                </c:pt>
                <c:pt idx="1">
                  <c:v>1872</c:v>
                </c:pt>
                <c:pt idx="2">
                  <c:v>1873</c:v>
                </c:pt>
                <c:pt idx="3">
                  <c:v>1874</c:v>
                </c:pt>
                <c:pt idx="4">
                  <c:v>1875</c:v>
                </c:pt>
                <c:pt idx="5">
                  <c:v>1876</c:v>
                </c:pt>
                <c:pt idx="6">
                  <c:v>1877</c:v>
                </c:pt>
                <c:pt idx="7">
                  <c:v>1878</c:v>
                </c:pt>
                <c:pt idx="8">
                  <c:v>1879</c:v>
                </c:pt>
                <c:pt idx="9">
                  <c:v>1880</c:v>
                </c:pt>
                <c:pt idx="10">
                  <c:v>1881</c:v>
                </c:pt>
                <c:pt idx="11">
                  <c:v>1882</c:v>
                </c:pt>
                <c:pt idx="12">
                  <c:v>1883</c:v>
                </c:pt>
                <c:pt idx="13">
                  <c:v>1884</c:v>
                </c:pt>
                <c:pt idx="14">
                  <c:v>1885</c:v>
                </c:pt>
                <c:pt idx="15">
                  <c:v>1886</c:v>
                </c:pt>
                <c:pt idx="16">
                  <c:v>1887</c:v>
                </c:pt>
                <c:pt idx="17">
                  <c:v>1888</c:v>
                </c:pt>
                <c:pt idx="18">
                  <c:v>1889</c:v>
                </c:pt>
                <c:pt idx="19">
                  <c:v>1890</c:v>
                </c:pt>
                <c:pt idx="20">
                  <c:v>1891</c:v>
                </c:pt>
                <c:pt idx="21">
                  <c:v>1892</c:v>
                </c:pt>
                <c:pt idx="22">
                  <c:v>1893</c:v>
                </c:pt>
                <c:pt idx="23">
                  <c:v>1894</c:v>
                </c:pt>
                <c:pt idx="24">
                  <c:v>1895</c:v>
                </c:pt>
                <c:pt idx="25">
                  <c:v>1896</c:v>
                </c:pt>
                <c:pt idx="26">
                  <c:v>1897</c:v>
                </c:pt>
                <c:pt idx="27">
                  <c:v>1898</c:v>
                </c:pt>
                <c:pt idx="28">
                  <c:v>1899</c:v>
                </c:pt>
                <c:pt idx="29">
                  <c:v>1900</c:v>
                </c:pt>
                <c:pt idx="30">
                  <c:v>1901</c:v>
                </c:pt>
                <c:pt idx="31">
                  <c:v>1902</c:v>
                </c:pt>
                <c:pt idx="32">
                  <c:v>1903</c:v>
                </c:pt>
                <c:pt idx="33">
                  <c:v>1904</c:v>
                </c:pt>
                <c:pt idx="34">
                  <c:v>1905</c:v>
                </c:pt>
                <c:pt idx="35">
                  <c:v>1906</c:v>
                </c:pt>
                <c:pt idx="36">
                  <c:v>1907</c:v>
                </c:pt>
                <c:pt idx="37">
                  <c:v>1908</c:v>
                </c:pt>
                <c:pt idx="38">
                  <c:v>1909</c:v>
                </c:pt>
                <c:pt idx="39">
                  <c:v>1910</c:v>
                </c:pt>
                <c:pt idx="40">
                  <c:v>1911</c:v>
                </c:pt>
                <c:pt idx="41">
                  <c:v>1912</c:v>
                </c:pt>
                <c:pt idx="42">
                  <c:v>1913</c:v>
                </c:pt>
                <c:pt idx="43">
                  <c:v>1914</c:v>
                </c:pt>
                <c:pt idx="44">
                  <c:v>1915</c:v>
                </c:pt>
                <c:pt idx="45">
                  <c:v>1916</c:v>
                </c:pt>
                <c:pt idx="46">
                  <c:v>1917</c:v>
                </c:pt>
                <c:pt idx="47">
                  <c:v>1918</c:v>
                </c:pt>
                <c:pt idx="48">
                  <c:v>1919</c:v>
                </c:pt>
                <c:pt idx="49">
                  <c:v>1920</c:v>
                </c:pt>
                <c:pt idx="50">
                  <c:v>1921</c:v>
                </c:pt>
                <c:pt idx="51">
                  <c:v>1922</c:v>
                </c:pt>
                <c:pt idx="52">
                  <c:v>1923</c:v>
                </c:pt>
                <c:pt idx="53">
                  <c:v>1924</c:v>
                </c:pt>
                <c:pt idx="54">
                  <c:v>1925</c:v>
                </c:pt>
                <c:pt idx="55">
                  <c:v>1926</c:v>
                </c:pt>
                <c:pt idx="56">
                  <c:v>1927</c:v>
                </c:pt>
                <c:pt idx="57">
                  <c:v>1928</c:v>
                </c:pt>
                <c:pt idx="58">
                  <c:v>1929</c:v>
                </c:pt>
                <c:pt idx="59">
                  <c:v>1930</c:v>
                </c:pt>
                <c:pt idx="60">
                  <c:v>1931</c:v>
                </c:pt>
                <c:pt idx="61">
                  <c:v>1932</c:v>
                </c:pt>
                <c:pt idx="62">
                  <c:v>1933</c:v>
                </c:pt>
                <c:pt idx="63">
                  <c:v>1934</c:v>
                </c:pt>
                <c:pt idx="64">
                  <c:v>1935</c:v>
                </c:pt>
                <c:pt idx="65">
                  <c:v>1936</c:v>
                </c:pt>
                <c:pt idx="66">
                  <c:v>1937</c:v>
                </c:pt>
                <c:pt idx="67">
                  <c:v>1938</c:v>
                </c:pt>
                <c:pt idx="68">
                  <c:v>1939</c:v>
                </c:pt>
                <c:pt idx="69">
                  <c:v>1940</c:v>
                </c:pt>
                <c:pt idx="70">
                  <c:v>1941</c:v>
                </c:pt>
                <c:pt idx="71">
                  <c:v>1942</c:v>
                </c:pt>
                <c:pt idx="72">
                  <c:v>1943</c:v>
                </c:pt>
                <c:pt idx="73">
                  <c:v>1944</c:v>
                </c:pt>
                <c:pt idx="74">
                  <c:v>1945</c:v>
                </c:pt>
                <c:pt idx="75">
                  <c:v>1946</c:v>
                </c:pt>
                <c:pt idx="76">
                  <c:v>1947</c:v>
                </c:pt>
                <c:pt idx="77">
                  <c:v>1948</c:v>
                </c:pt>
                <c:pt idx="78">
                  <c:v>1949</c:v>
                </c:pt>
                <c:pt idx="79">
                  <c:v>1950</c:v>
                </c:pt>
                <c:pt idx="80">
                  <c:v>1951</c:v>
                </c:pt>
                <c:pt idx="81">
                  <c:v>1952</c:v>
                </c:pt>
                <c:pt idx="82">
                  <c:v>1953</c:v>
                </c:pt>
                <c:pt idx="83">
                  <c:v>1954</c:v>
                </c:pt>
                <c:pt idx="84">
                  <c:v>1955</c:v>
                </c:pt>
                <c:pt idx="85">
                  <c:v>1956</c:v>
                </c:pt>
                <c:pt idx="86">
                  <c:v>1957</c:v>
                </c:pt>
                <c:pt idx="87">
                  <c:v>1958</c:v>
                </c:pt>
                <c:pt idx="88">
                  <c:v>1959</c:v>
                </c:pt>
                <c:pt idx="89">
                  <c:v>1960</c:v>
                </c:pt>
                <c:pt idx="90">
                  <c:v>1961</c:v>
                </c:pt>
                <c:pt idx="91">
                  <c:v>1962</c:v>
                </c:pt>
                <c:pt idx="92">
                  <c:v>1963</c:v>
                </c:pt>
                <c:pt idx="93">
                  <c:v>1964</c:v>
                </c:pt>
                <c:pt idx="94">
                  <c:v>1965</c:v>
                </c:pt>
                <c:pt idx="95">
                  <c:v>1966</c:v>
                </c:pt>
                <c:pt idx="96">
                  <c:v>1967</c:v>
                </c:pt>
                <c:pt idx="97">
                  <c:v>1968</c:v>
                </c:pt>
                <c:pt idx="98">
                  <c:v>1969</c:v>
                </c:pt>
                <c:pt idx="99">
                  <c:v>1970</c:v>
                </c:pt>
                <c:pt idx="100">
                  <c:v>1971</c:v>
                </c:pt>
                <c:pt idx="101">
                  <c:v>1972</c:v>
                </c:pt>
                <c:pt idx="102">
                  <c:v>1973</c:v>
                </c:pt>
                <c:pt idx="103">
                  <c:v>1974</c:v>
                </c:pt>
                <c:pt idx="104">
                  <c:v>1975</c:v>
                </c:pt>
                <c:pt idx="105">
                  <c:v>1976</c:v>
                </c:pt>
                <c:pt idx="106">
                  <c:v>1977</c:v>
                </c:pt>
                <c:pt idx="107">
                  <c:v>1978</c:v>
                </c:pt>
                <c:pt idx="108">
                  <c:v>1979</c:v>
                </c:pt>
                <c:pt idx="109">
                  <c:v>1980</c:v>
                </c:pt>
                <c:pt idx="110">
                  <c:v>1981</c:v>
                </c:pt>
                <c:pt idx="111">
                  <c:v>1982</c:v>
                </c:pt>
                <c:pt idx="112">
                  <c:v>1983</c:v>
                </c:pt>
                <c:pt idx="113">
                  <c:v>1984</c:v>
                </c:pt>
                <c:pt idx="114">
                  <c:v>1985</c:v>
                </c:pt>
                <c:pt idx="115">
                  <c:v>1986</c:v>
                </c:pt>
                <c:pt idx="116">
                  <c:v>1987</c:v>
                </c:pt>
                <c:pt idx="117">
                  <c:v>1988</c:v>
                </c:pt>
                <c:pt idx="118">
                  <c:v>1989</c:v>
                </c:pt>
                <c:pt idx="119">
                  <c:v>1990</c:v>
                </c:pt>
                <c:pt idx="120">
                  <c:v>1991</c:v>
                </c:pt>
                <c:pt idx="121">
                  <c:v>1992</c:v>
                </c:pt>
                <c:pt idx="122">
                  <c:v>1993</c:v>
                </c:pt>
                <c:pt idx="123">
                  <c:v>1994</c:v>
                </c:pt>
                <c:pt idx="124">
                  <c:v>1995</c:v>
                </c:pt>
                <c:pt idx="125">
                  <c:v>1996</c:v>
                </c:pt>
                <c:pt idx="126">
                  <c:v>1997</c:v>
                </c:pt>
                <c:pt idx="127">
                  <c:v>1998</c:v>
                </c:pt>
                <c:pt idx="128">
                  <c:v>1999</c:v>
                </c:pt>
                <c:pt idx="129">
                  <c:v>2000</c:v>
                </c:pt>
                <c:pt idx="130">
                  <c:v>2001</c:v>
                </c:pt>
                <c:pt idx="131">
                  <c:v>2002</c:v>
                </c:pt>
                <c:pt idx="132">
                  <c:v>2003</c:v>
                </c:pt>
                <c:pt idx="133">
                  <c:v>2004</c:v>
                </c:pt>
                <c:pt idx="134">
                  <c:v>2005</c:v>
                </c:pt>
                <c:pt idx="135">
                  <c:v>2006</c:v>
                </c:pt>
                <c:pt idx="136">
                  <c:v>2007</c:v>
                </c:pt>
                <c:pt idx="137">
                  <c:v>2008</c:v>
                </c:pt>
                <c:pt idx="138">
                  <c:v>2009</c:v>
                </c:pt>
                <c:pt idx="139">
                  <c:v>2010</c:v>
                </c:pt>
                <c:pt idx="140">
                  <c:v>2011</c:v>
                </c:pt>
              </c:numCache>
            </c:numRef>
          </c:cat>
          <c:val>
            <c:numRef>
              <c:f>'DATAUSLR '!$H$101:$H$241</c:f>
              <c:numCache>
                <c:formatCode>#,##0.00</c:formatCode>
                <c:ptCount val="141"/>
                <c:pt idx="0">
                  <c:v>5.8558558558558556</c:v>
                </c:pt>
                <c:pt idx="1">
                  <c:v>6.1728395061728394</c:v>
                </c:pt>
                <c:pt idx="2">
                  <c:v>6.4579256360078272</c:v>
                </c:pt>
                <c:pt idx="3">
                  <c:v>7.0815450643776821</c:v>
                </c:pt>
                <c:pt idx="4">
                  <c:v>6.607929515418502</c:v>
                </c:pt>
                <c:pt idx="5">
                  <c:v>6.7264573991031389</c:v>
                </c:pt>
                <c:pt idx="6">
                  <c:v>5.352112676056338</c:v>
                </c:pt>
                <c:pt idx="7">
                  <c:v>5.5384615384615383</c:v>
                </c:pt>
                <c:pt idx="8">
                  <c:v>5.5865921787709496</c:v>
                </c:pt>
                <c:pt idx="9">
                  <c:v>5.0880626223091969</c:v>
                </c:pt>
                <c:pt idx="10">
                  <c:v>5.1696284329563813</c:v>
                </c:pt>
                <c:pt idx="11">
                  <c:v>5.4054054054054053</c:v>
                </c:pt>
                <c:pt idx="12">
                  <c:v>5.6798623063683307</c:v>
                </c:pt>
                <c:pt idx="13">
                  <c:v>5.9845559845559846</c:v>
                </c:pt>
                <c:pt idx="14">
                  <c:v>5.6603773584905657</c:v>
                </c:pt>
                <c:pt idx="15">
                  <c:v>4.2307692307692308</c:v>
                </c:pt>
                <c:pt idx="16">
                  <c:v>4.4802867383512543</c:v>
                </c:pt>
                <c:pt idx="17">
                  <c:v>4.3314500941619585</c:v>
                </c:pt>
                <c:pt idx="18">
                  <c:v>4.1984732824427482</c:v>
                </c:pt>
                <c:pt idx="19">
                  <c:v>4.0892193308550189</c:v>
                </c:pt>
                <c:pt idx="20">
                  <c:v>4.5454545454545459</c:v>
                </c:pt>
                <c:pt idx="21">
                  <c:v>4.3557168784029043</c:v>
                </c:pt>
                <c:pt idx="22">
                  <c:v>4.4563279857397502</c:v>
                </c:pt>
                <c:pt idx="23">
                  <c:v>4.8611111111111107</c:v>
                </c:pt>
                <c:pt idx="24">
                  <c:v>4.4705882352941178</c:v>
                </c:pt>
                <c:pt idx="25">
                  <c:v>4.2154566744730682</c:v>
                </c:pt>
                <c:pt idx="26">
                  <c:v>4.2654028436018958</c:v>
                </c:pt>
                <c:pt idx="27">
                  <c:v>4.0983606557377046</c:v>
                </c:pt>
                <c:pt idx="28">
                  <c:v>3.4539473684210527</c:v>
                </c:pt>
                <c:pt idx="29">
                  <c:v>4.918032786885246</c:v>
                </c:pt>
                <c:pt idx="30">
                  <c:v>4.5261669024045261</c:v>
                </c:pt>
                <c:pt idx="31">
                  <c:v>4.0640394088669956</c:v>
                </c:pt>
                <c:pt idx="32">
                  <c:v>4.1371158392434983</c:v>
                </c:pt>
                <c:pt idx="33">
                  <c:v>4.6407185628742518</c:v>
                </c:pt>
                <c:pt idx="34">
                  <c:v>3.9145907473309611</c:v>
                </c:pt>
                <c:pt idx="35">
                  <c:v>4.0526849037487338</c:v>
                </c:pt>
                <c:pt idx="36">
                  <c:v>4.6025104602510458</c:v>
                </c:pt>
                <c:pt idx="37">
                  <c:v>5.8394160583941606</c:v>
                </c:pt>
                <c:pt idx="38">
                  <c:v>4.8565121412803531</c:v>
                </c:pt>
                <c:pt idx="39">
                  <c:v>4.662698412698413</c:v>
                </c:pt>
                <c:pt idx="40">
                  <c:v>5.0701186623516721</c:v>
                </c:pt>
                <c:pt idx="41">
                  <c:v>5.2631578947368425</c:v>
                </c:pt>
                <c:pt idx="42">
                  <c:v>5.161290322580645</c:v>
                </c:pt>
                <c:pt idx="43">
                  <c:v>5.0179211469534053</c:v>
                </c:pt>
                <c:pt idx="44">
                  <c:v>5.7486631016042775</c:v>
                </c:pt>
                <c:pt idx="45">
                  <c:v>6.0021436227224019</c:v>
                </c:pt>
                <c:pt idx="46">
                  <c:v>7.2100313479623823</c:v>
                </c:pt>
                <c:pt idx="47">
                  <c:v>7.9056865464632446</c:v>
                </c:pt>
                <c:pt idx="48">
                  <c:v>6.7515923566878984</c:v>
                </c:pt>
                <c:pt idx="49">
                  <c:v>5.7757644394110983</c:v>
                </c:pt>
                <c:pt idx="50">
                  <c:v>6.4697609001406464</c:v>
                </c:pt>
                <c:pt idx="51">
                  <c:v>6.9863013698630141</c:v>
                </c:pt>
                <c:pt idx="52">
                  <c:v>5.9550561797752808</c:v>
                </c:pt>
                <c:pt idx="53">
                  <c:v>6.2287655719139305</c:v>
                </c:pt>
                <c:pt idx="54">
                  <c:v>5.6710775047258979</c:v>
                </c:pt>
                <c:pt idx="55">
                  <c:v>5.4545454545454541</c:v>
                </c:pt>
                <c:pt idx="56">
                  <c:v>5.7462686567164178</c:v>
                </c:pt>
                <c:pt idx="57">
                  <c:v>4.8488305761551622</c:v>
                </c:pt>
                <c:pt idx="58">
                  <c:v>3.9018503620273535</c:v>
                </c:pt>
                <c:pt idx="59">
                  <c:v>4.5140488254260704</c:v>
                </c:pt>
                <c:pt idx="60">
                  <c:v>5.1314142678347929</c:v>
                </c:pt>
                <c:pt idx="61">
                  <c:v>6.0240963855421681</c:v>
                </c:pt>
                <c:pt idx="62">
                  <c:v>6.2059238363892808</c:v>
                </c:pt>
                <c:pt idx="63">
                  <c:v>4.269449715370019</c:v>
                </c:pt>
                <c:pt idx="64">
                  <c:v>5.0755939524838016</c:v>
                </c:pt>
                <c:pt idx="65">
                  <c:v>5.2325581395348841</c:v>
                </c:pt>
                <c:pt idx="66">
                  <c:v>4.5480386583285961</c:v>
                </c:pt>
                <c:pt idx="67">
                  <c:v>4.5092838196286467</c:v>
                </c:pt>
                <c:pt idx="68">
                  <c:v>4.96</c:v>
                </c:pt>
                <c:pt idx="69">
                  <c:v>5.4471544715447155</c:v>
                </c:pt>
                <c:pt idx="70">
                  <c:v>6.729857819905213</c:v>
                </c:pt>
                <c:pt idx="71">
                  <c:v>6.6069428891377378</c:v>
                </c:pt>
                <c:pt idx="72">
                  <c:v>6.0455896927651143</c:v>
                </c:pt>
                <c:pt idx="73">
                  <c:v>5.4008438818565399</c:v>
                </c:pt>
                <c:pt idx="74">
                  <c:v>4.892512972572276</c:v>
                </c:pt>
                <c:pt idx="75">
                  <c:v>3.940066592674806</c:v>
                </c:pt>
                <c:pt idx="76">
                  <c:v>5.5226824457593686</c:v>
                </c:pt>
                <c:pt idx="77">
                  <c:v>6.2710721510451783</c:v>
                </c:pt>
                <c:pt idx="78">
                  <c:v>7.4218749999999991</c:v>
                </c:pt>
                <c:pt idx="79">
                  <c:v>8.7085308056872037</c:v>
                </c:pt>
                <c:pt idx="80">
                  <c:v>6.6478076379066477</c:v>
                </c:pt>
                <c:pt idx="81">
                  <c:v>5.8288548987184781</c:v>
                </c:pt>
                <c:pt idx="82">
                  <c:v>5.5385790679908329</c:v>
                </c:pt>
                <c:pt idx="83">
                  <c:v>6.0487038491751761</c:v>
                </c:pt>
                <c:pt idx="84">
                  <c:v>4.606741573033708</c:v>
                </c:pt>
                <c:pt idx="85">
                  <c:v>3.9411098527746322</c:v>
                </c:pt>
                <c:pt idx="86">
                  <c:v>3.9401276689412281</c:v>
                </c:pt>
                <c:pt idx="87">
                  <c:v>4.2558365758754864</c:v>
                </c:pt>
                <c:pt idx="88">
                  <c:v>3.290183387270766</c:v>
                </c:pt>
                <c:pt idx="89">
                  <c:v>3.3603308633465447</c:v>
                </c:pt>
                <c:pt idx="90">
                  <c:v>3.3824514400535834</c:v>
                </c:pt>
                <c:pt idx="91">
                  <c:v>3.083828000579123</c:v>
                </c:pt>
                <c:pt idx="92">
                  <c:v>3.5044574239163842</c:v>
                </c:pt>
                <c:pt idx="93">
                  <c:v>3.2701111837802483</c:v>
                </c:pt>
                <c:pt idx="94">
                  <c:v>3.1583836507199257</c:v>
                </c:pt>
                <c:pt idx="95">
                  <c:v>3.0754393484783544</c:v>
                </c:pt>
                <c:pt idx="96">
                  <c:v>3.457667258732978</c:v>
                </c:pt>
                <c:pt idx="97">
                  <c:v>3.2302188552188551</c:v>
                </c:pt>
                <c:pt idx="98">
                  <c:v>3.0968247745981965</c:v>
                </c:pt>
                <c:pt idx="99">
                  <c:v>3.4769128557191893</c:v>
                </c:pt>
                <c:pt idx="100">
                  <c:v>3.2837736656326881</c:v>
                </c:pt>
                <c:pt idx="101">
                  <c:v>3.049370764762827</c:v>
                </c:pt>
                <c:pt idx="102">
                  <c:v>2.8542475933119404</c:v>
                </c:pt>
                <c:pt idx="103">
                  <c:v>3.7457080428675478</c:v>
                </c:pt>
                <c:pt idx="104">
                  <c:v>5.0716648291069459</c:v>
                </c:pt>
                <c:pt idx="105">
                  <c:v>4.1812925872393141</c:v>
                </c:pt>
                <c:pt idx="106">
                  <c:v>4.4986032174164334</c:v>
                </c:pt>
                <c:pt idx="107">
                  <c:v>5.6177285318559553</c:v>
                </c:pt>
                <c:pt idx="108">
                  <c:v>5.6664326546986263</c:v>
                </c:pt>
                <c:pt idx="109">
                  <c:v>5.5560566429151255</c:v>
                </c:pt>
                <c:pt idx="110">
                  <c:v>4.9860870873129279</c:v>
                </c:pt>
                <c:pt idx="111">
                  <c:v>5.8577762619372438</c:v>
                </c:pt>
                <c:pt idx="112">
                  <c:v>4.9143966174533853</c:v>
                </c:pt>
                <c:pt idx="113">
                  <c:v>4.5255123505018338</c:v>
                </c:pt>
                <c:pt idx="114">
                  <c:v>4.6034613367519368</c:v>
                </c:pt>
                <c:pt idx="115">
                  <c:v>3.9771362697535899</c:v>
                </c:pt>
                <c:pt idx="116">
                  <c:v>3.3306869305508298</c:v>
                </c:pt>
                <c:pt idx="117">
                  <c:v>3.8845416799744492</c:v>
                </c:pt>
                <c:pt idx="118">
                  <c:v>3.8716232787919131</c:v>
                </c:pt>
                <c:pt idx="119">
                  <c:v>3.5591375709621436</c:v>
                </c:pt>
                <c:pt idx="120">
                  <c:v>3.7480798771121351</c:v>
                </c:pt>
                <c:pt idx="121">
                  <c:v>2.9753893482022691</c:v>
                </c:pt>
                <c:pt idx="122">
                  <c:v>2.8904257519012932</c:v>
                </c:pt>
                <c:pt idx="123">
                  <c:v>2.7865282564113407</c:v>
                </c:pt>
                <c:pt idx="124">
                  <c:v>2.9639978506179472</c:v>
                </c:pt>
                <c:pt idx="125">
                  <c:v>2.4250512678623743</c:v>
                </c:pt>
                <c:pt idx="126">
                  <c:v>2.0229176998773197</c:v>
                </c:pt>
                <c:pt idx="127">
                  <c:v>1.6816143497757847</c:v>
                </c:pt>
                <c:pt idx="128">
                  <c:v>1.3365151308887948</c:v>
                </c:pt>
                <c:pt idx="129">
                  <c:v>1.1412818552318689</c:v>
                </c:pt>
                <c:pt idx="130">
                  <c:v>1.1784700852781083</c:v>
                </c:pt>
                <c:pt idx="131">
                  <c:v>1.4093894984257285</c:v>
                </c:pt>
                <c:pt idx="132">
                  <c:v>1.9411948562243257</c:v>
                </c:pt>
                <c:pt idx="133">
                  <c:v>1.7165259774661819</c:v>
                </c:pt>
                <c:pt idx="134">
                  <c:v>1.8808034467289085</c:v>
                </c:pt>
                <c:pt idx="135">
                  <c:v>1.9456804798511023</c:v>
                </c:pt>
                <c:pt idx="136">
                  <c:v>1.9471126839680934</c:v>
                </c:pt>
                <c:pt idx="137">
                  <c:v>2.0590965795352347</c:v>
                </c:pt>
                <c:pt idx="138">
                  <c:v>2.5890154578432956</c:v>
                </c:pt>
                <c:pt idx="139">
                  <c:v>2.02299791737126</c:v>
                </c:pt>
                <c:pt idx="140">
                  <c:v>2.0606259063479442</c:v>
                </c:pt>
              </c:numCache>
            </c:numRef>
          </c:val>
          <c:smooth val="0"/>
          <c:extLst>
            <c:ext xmlns:c16="http://schemas.microsoft.com/office/drawing/2014/chart" uri="{C3380CC4-5D6E-409C-BE32-E72D297353CC}">
              <c16:uniqueId val="{00000000-3828-4DF9-AEDE-BD68A0B67CEA}"/>
            </c:ext>
          </c:extLst>
        </c:ser>
        <c:ser>
          <c:idx val="0"/>
          <c:order val="1"/>
          <c:tx>
            <c:strRef>
              <c:f>'DATAUSLR '!$D$3:$D$4</c:f>
              <c:strCache>
                <c:ptCount val="2"/>
                <c:pt idx="0">
                  <c:v>Corporate</c:v>
                </c:pt>
                <c:pt idx="1">
                  <c:v>Long Bond</c:v>
                </c:pt>
              </c:strCache>
            </c:strRef>
          </c:tx>
          <c:spPr>
            <a:ln w="25400">
              <a:solidFill>
                <a:schemeClr val="tx1"/>
              </a:solidFill>
              <a:prstDash val="dash"/>
            </a:ln>
          </c:spPr>
          <c:marker>
            <c:symbol val="none"/>
          </c:marker>
          <c:cat>
            <c:numRef>
              <c:f>'DATAUSLR '!$A$101:$A$241</c:f>
              <c:numCache>
                <c:formatCode>General</c:formatCode>
                <c:ptCount val="141"/>
                <c:pt idx="0">
                  <c:v>1871</c:v>
                </c:pt>
                <c:pt idx="1">
                  <c:v>1872</c:v>
                </c:pt>
                <c:pt idx="2">
                  <c:v>1873</c:v>
                </c:pt>
                <c:pt idx="3">
                  <c:v>1874</c:v>
                </c:pt>
                <c:pt idx="4">
                  <c:v>1875</c:v>
                </c:pt>
                <c:pt idx="5">
                  <c:v>1876</c:v>
                </c:pt>
                <c:pt idx="6">
                  <c:v>1877</c:v>
                </c:pt>
                <c:pt idx="7">
                  <c:v>1878</c:v>
                </c:pt>
                <c:pt idx="8">
                  <c:v>1879</c:v>
                </c:pt>
                <c:pt idx="9">
                  <c:v>1880</c:v>
                </c:pt>
                <c:pt idx="10">
                  <c:v>1881</c:v>
                </c:pt>
                <c:pt idx="11">
                  <c:v>1882</c:v>
                </c:pt>
                <c:pt idx="12">
                  <c:v>1883</c:v>
                </c:pt>
                <c:pt idx="13">
                  <c:v>1884</c:v>
                </c:pt>
                <c:pt idx="14">
                  <c:v>1885</c:v>
                </c:pt>
                <c:pt idx="15">
                  <c:v>1886</c:v>
                </c:pt>
                <c:pt idx="16">
                  <c:v>1887</c:v>
                </c:pt>
                <c:pt idx="17">
                  <c:v>1888</c:v>
                </c:pt>
                <c:pt idx="18">
                  <c:v>1889</c:v>
                </c:pt>
                <c:pt idx="19">
                  <c:v>1890</c:v>
                </c:pt>
                <c:pt idx="20">
                  <c:v>1891</c:v>
                </c:pt>
                <c:pt idx="21">
                  <c:v>1892</c:v>
                </c:pt>
                <c:pt idx="22">
                  <c:v>1893</c:v>
                </c:pt>
                <c:pt idx="23">
                  <c:v>1894</c:v>
                </c:pt>
                <c:pt idx="24">
                  <c:v>1895</c:v>
                </c:pt>
                <c:pt idx="25">
                  <c:v>1896</c:v>
                </c:pt>
                <c:pt idx="26">
                  <c:v>1897</c:v>
                </c:pt>
                <c:pt idx="27">
                  <c:v>1898</c:v>
                </c:pt>
                <c:pt idx="28">
                  <c:v>1899</c:v>
                </c:pt>
                <c:pt idx="29">
                  <c:v>1900</c:v>
                </c:pt>
                <c:pt idx="30">
                  <c:v>1901</c:v>
                </c:pt>
                <c:pt idx="31">
                  <c:v>1902</c:v>
                </c:pt>
                <c:pt idx="32">
                  <c:v>1903</c:v>
                </c:pt>
                <c:pt idx="33">
                  <c:v>1904</c:v>
                </c:pt>
                <c:pt idx="34">
                  <c:v>1905</c:v>
                </c:pt>
                <c:pt idx="35">
                  <c:v>1906</c:v>
                </c:pt>
                <c:pt idx="36">
                  <c:v>1907</c:v>
                </c:pt>
                <c:pt idx="37">
                  <c:v>1908</c:v>
                </c:pt>
                <c:pt idx="38">
                  <c:v>1909</c:v>
                </c:pt>
                <c:pt idx="39">
                  <c:v>1910</c:v>
                </c:pt>
                <c:pt idx="40">
                  <c:v>1911</c:v>
                </c:pt>
                <c:pt idx="41">
                  <c:v>1912</c:v>
                </c:pt>
                <c:pt idx="42">
                  <c:v>1913</c:v>
                </c:pt>
                <c:pt idx="43">
                  <c:v>1914</c:v>
                </c:pt>
                <c:pt idx="44">
                  <c:v>1915</c:v>
                </c:pt>
                <c:pt idx="45">
                  <c:v>1916</c:v>
                </c:pt>
                <c:pt idx="46">
                  <c:v>1917</c:v>
                </c:pt>
                <c:pt idx="47">
                  <c:v>1918</c:v>
                </c:pt>
                <c:pt idx="48">
                  <c:v>1919</c:v>
                </c:pt>
                <c:pt idx="49">
                  <c:v>1920</c:v>
                </c:pt>
                <c:pt idx="50">
                  <c:v>1921</c:v>
                </c:pt>
                <c:pt idx="51">
                  <c:v>1922</c:v>
                </c:pt>
                <c:pt idx="52">
                  <c:v>1923</c:v>
                </c:pt>
                <c:pt idx="53">
                  <c:v>1924</c:v>
                </c:pt>
                <c:pt idx="54">
                  <c:v>1925</c:v>
                </c:pt>
                <c:pt idx="55">
                  <c:v>1926</c:v>
                </c:pt>
                <c:pt idx="56">
                  <c:v>1927</c:v>
                </c:pt>
                <c:pt idx="57">
                  <c:v>1928</c:v>
                </c:pt>
                <c:pt idx="58">
                  <c:v>1929</c:v>
                </c:pt>
                <c:pt idx="59">
                  <c:v>1930</c:v>
                </c:pt>
                <c:pt idx="60">
                  <c:v>1931</c:v>
                </c:pt>
                <c:pt idx="61">
                  <c:v>1932</c:v>
                </c:pt>
                <c:pt idx="62">
                  <c:v>1933</c:v>
                </c:pt>
                <c:pt idx="63">
                  <c:v>1934</c:v>
                </c:pt>
                <c:pt idx="64">
                  <c:v>1935</c:v>
                </c:pt>
                <c:pt idx="65">
                  <c:v>1936</c:v>
                </c:pt>
                <c:pt idx="66">
                  <c:v>1937</c:v>
                </c:pt>
                <c:pt idx="67">
                  <c:v>1938</c:v>
                </c:pt>
                <c:pt idx="68">
                  <c:v>1939</c:v>
                </c:pt>
                <c:pt idx="69">
                  <c:v>1940</c:v>
                </c:pt>
                <c:pt idx="70">
                  <c:v>1941</c:v>
                </c:pt>
                <c:pt idx="71">
                  <c:v>1942</c:v>
                </c:pt>
                <c:pt idx="72">
                  <c:v>1943</c:v>
                </c:pt>
                <c:pt idx="73">
                  <c:v>1944</c:v>
                </c:pt>
                <c:pt idx="74">
                  <c:v>1945</c:v>
                </c:pt>
                <c:pt idx="75">
                  <c:v>1946</c:v>
                </c:pt>
                <c:pt idx="76">
                  <c:v>1947</c:v>
                </c:pt>
                <c:pt idx="77">
                  <c:v>1948</c:v>
                </c:pt>
                <c:pt idx="78">
                  <c:v>1949</c:v>
                </c:pt>
                <c:pt idx="79">
                  <c:v>1950</c:v>
                </c:pt>
                <c:pt idx="80">
                  <c:v>1951</c:v>
                </c:pt>
                <c:pt idx="81">
                  <c:v>1952</c:v>
                </c:pt>
                <c:pt idx="82">
                  <c:v>1953</c:v>
                </c:pt>
                <c:pt idx="83">
                  <c:v>1954</c:v>
                </c:pt>
                <c:pt idx="84">
                  <c:v>1955</c:v>
                </c:pt>
                <c:pt idx="85">
                  <c:v>1956</c:v>
                </c:pt>
                <c:pt idx="86">
                  <c:v>1957</c:v>
                </c:pt>
                <c:pt idx="87">
                  <c:v>1958</c:v>
                </c:pt>
                <c:pt idx="88">
                  <c:v>1959</c:v>
                </c:pt>
                <c:pt idx="89">
                  <c:v>1960</c:v>
                </c:pt>
                <c:pt idx="90">
                  <c:v>1961</c:v>
                </c:pt>
                <c:pt idx="91">
                  <c:v>1962</c:v>
                </c:pt>
                <c:pt idx="92">
                  <c:v>1963</c:v>
                </c:pt>
                <c:pt idx="93">
                  <c:v>1964</c:v>
                </c:pt>
                <c:pt idx="94">
                  <c:v>1965</c:v>
                </c:pt>
                <c:pt idx="95">
                  <c:v>1966</c:v>
                </c:pt>
                <c:pt idx="96">
                  <c:v>1967</c:v>
                </c:pt>
                <c:pt idx="97">
                  <c:v>1968</c:v>
                </c:pt>
                <c:pt idx="98">
                  <c:v>1969</c:v>
                </c:pt>
                <c:pt idx="99">
                  <c:v>1970</c:v>
                </c:pt>
                <c:pt idx="100">
                  <c:v>1971</c:v>
                </c:pt>
                <c:pt idx="101">
                  <c:v>1972</c:v>
                </c:pt>
                <c:pt idx="102">
                  <c:v>1973</c:v>
                </c:pt>
                <c:pt idx="103">
                  <c:v>1974</c:v>
                </c:pt>
                <c:pt idx="104">
                  <c:v>1975</c:v>
                </c:pt>
                <c:pt idx="105">
                  <c:v>1976</c:v>
                </c:pt>
                <c:pt idx="106">
                  <c:v>1977</c:v>
                </c:pt>
                <c:pt idx="107">
                  <c:v>1978</c:v>
                </c:pt>
                <c:pt idx="108">
                  <c:v>1979</c:v>
                </c:pt>
                <c:pt idx="109">
                  <c:v>1980</c:v>
                </c:pt>
                <c:pt idx="110">
                  <c:v>1981</c:v>
                </c:pt>
                <c:pt idx="111">
                  <c:v>1982</c:v>
                </c:pt>
                <c:pt idx="112">
                  <c:v>1983</c:v>
                </c:pt>
                <c:pt idx="113">
                  <c:v>1984</c:v>
                </c:pt>
                <c:pt idx="114">
                  <c:v>1985</c:v>
                </c:pt>
                <c:pt idx="115">
                  <c:v>1986</c:v>
                </c:pt>
                <c:pt idx="116">
                  <c:v>1987</c:v>
                </c:pt>
                <c:pt idx="117">
                  <c:v>1988</c:v>
                </c:pt>
                <c:pt idx="118">
                  <c:v>1989</c:v>
                </c:pt>
                <c:pt idx="119">
                  <c:v>1990</c:v>
                </c:pt>
                <c:pt idx="120">
                  <c:v>1991</c:v>
                </c:pt>
                <c:pt idx="121">
                  <c:v>1992</c:v>
                </c:pt>
                <c:pt idx="122">
                  <c:v>1993</c:v>
                </c:pt>
                <c:pt idx="123">
                  <c:v>1994</c:v>
                </c:pt>
                <c:pt idx="124">
                  <c:v>1995</c:v>
                </c:pt>
                <c:pt idx="125">
                  <c:v>1996</c:v>
                </c:pt>
                <c:pt idx="126">
                  <c:v>1997</c:v>
                </c:pt>
                <c:pt idx="127">
                  <c:v>1998</c:v>
                </c:pt>
                <c:pt idx="128">
                  <c:v>1999</c:v>
                </c:pt>
                <c:pt idx="129">
                  <c:v>2000</c:v>
                </c:pt>
                <c:pt idx="130">
                  <c:v>2001</c:v>
                </c:pt>
                <c:pt idx="131">
                  <c:v>2002</c:v>
                </c:pt>
                <c:pt idx="132">
                  <c:v>2003</c:v>
                </c:pt>
                <c:pt idx="133">
                  <c:v>2004</c:v>
                </c:pt>
                <c:pt idx="134">
                  <c:v>2005</c:v>
                </c:pt>
                <c:pt idx="135">
                  <c:v>2006</c:v>
                </c:pt>
                <c:pt idx="136">
                  <c:v>2007</c:v>
                </c:pt>
                <c:pt idx="137">
                  <c:v>2008</c:v>
                </c:pt>
                <c:pt idx="138">
                  <c:v>2009</c:v>
                </c:pt>
                <c:pt idx="139">
                  <c:v>2010</c:v>
                </c:pt>
                <c:pt idx="140">
                  <c:v>2011</c:v>
                </c:pt>
              </c:numCache>
            </c:numRef>
          </c:cat>
          <c:val>
            <c:numRef>
              <c:f>'DATAUSLR '!$D$101:$D$241</c:f>
              <c:numCache>
                <c:formatCode>0.00</c:formatCode>
                <c:ptCount val="141"/>
                <c:pt idx="0">
                  <c:v>6.9444899999999992</c:v>
                </c:pt>
                <c:pt idx="1">
                  <c:v>6.7727575000000035</c:v>
                </c:pt>
                <c:pt idx="2">
                  <c:v>6.8043300000000002</c:v>
                </c:pt>
                <c:pt idx="3">
                  <c:v>6.461503750000003</c:v>
                </c:pt>
                <c:pt idx="4">
                  <c:v>5.9767837499999992</c:v>
                </c:pt>
                <c:pt idx="5">
                  <c:v>5.6595075000000001</c:v>
                </c:pt>
                <c:pt idx="6">
                  <c:v>5.6699099999999998</c:v>
                </c:pt>
                <c:pt idx="7">
                  <c:v>5.5876937500000032</c:v>
                </c:pt>
                <c:pt idx="8">
                  <c:v>5.21575875</c:v>
                </c:pt>
                <c:pt idx="9">
                  <c:v>4.8923687500000037</c:v>
                </c:pt>
                <c:pt idx="10">
                  <c:v>4.5343037500000039</c:v>
                </c:pt>
                <c:pt idx="11">
                  <c:v>4.5962624999999999</c:v>
                </c:pt>
                <c:pt idx="12">
                  <c:v>4.619074999999996</c:v>
                </c:pt>
                <c:pt idx="13">
                  <c:v>4.5616787500000031</c:v>
                </c:pt>
                <c:pt idx="14">
                  <c:v>4.3439562499999962</c:v>
                </c:pt>
                <c:pt idx="15">
                  <c:v>4.0464812500000038</c:v>
                </c:pt>
                <c:pt idx="16">
                  <c:v>4.1170174999999958</c:v>
                </c:pt>
                <c:pt idx="17">
                  <c:v>4.036626250000003</c:v>
                </c:pt>
                <c:pt idx="18">
                  <c:v>3.8793112499999998</c:v>
                </c:pt>
                <c:pt idx="19">
                  <c:v>4.0163687500000034</c:v>
                </c:pt>
                <c:pt idx="20">
                  <c:v>4.1980474999999959</c:v>
                </c:pt>
                <c:pt idx="21">
                  <c:v>4.0708450000000029</c:v>
                </c:pt>
                <c:pt idx="22">
                  <c:v>4.1831737499999999</c:v>
                </c:pt>
                <c:pt idx="23">
                  <c:v>3.9468362500000036</c:v>
                </c:pt>
                <c:pt idx="24">
                  <c:v>3.804394999999996</c:v>
                </c:pt>
                <c:pt idx="25">
                  <c:v>3.8523012499999965</c:v>
                </c:pt>
                <c:pt idx="26">
                  <c:v>3.6372250000000035</c:v>
                </c:pt>
                <c:pt idx="27">
                  <c:v>3.5729849999999996</c:v>
                </c:pt>
                <c:pt idx="28">
                  <c:v>3.4278062500000037</c:v>
                </c:pt>
                <c:pt idx="29">
                  <c:v>3.4841987500000036</c:v>
                </c:pt>
                <c:pt idx="30">
                  <c:v>3.4832862499999964</c:v>
                </c:pt>
                <c:pt idx="31">
                  <c:v>3.5667799999999961</c:v>
                </c:pt>
                <c:pt idx="32">
                  <c:v>3.8224624999999963</c:v>
                </c:pt>
                <c:pt idx="33">
                  <c:v>3.8477387500000035</c:v>
                </c:pt>
                <c:pt idx="34">
                  <c:v>3.7906162499999998</c:v>
                </c:pt>
                <c:pt idx="35">
                  <c:v>3.8925424999999962</c:v>
                </c:pt>
                <c:pt idx="36">
                  <c:v>4.1368187500000033</c:v>
                </c:pt>
                <c:pt idx="37">
                  <c:v>4.1059762500000003</c:v>
                </c:pt>
                <c:pt idx="38">
                  <c:v>4.0055100000000001</c:v>
                </c:pt>
                <c:pt idx="39">
                  <c:v>4.1711287500000003</c:v>
                </c:pt>
                <c:pt idx="40">
                  <c:v>4.2102750000000002</c:v>
                </c:pt>
                <c:pt idx="41">
                  <c:v>4.2537100000000034</c:v>
                </c:pt>
                <c:pt idx="42">
                  <c:v>4.4421412499999997</c:v>
                </c:pt>
                <c:pt idx="43">
                  <c:v>4.4621250000000003</c:v>
                </c:pt>
                <c:pt idx="44">
                  <c:v>4.5712600000000032</c:v>
                </c:pt>
                <c:pt idx="45">
                  <c:v>4.4223400000000037</c:v>
                </c:pt>
                <c:pt idx="46">
                  <c:v>4.698280000000004</c:v>
                </c:pt>
                <c:pt idx="47">
                  <c:v>5.110000000000003</c:v>
                </c:pt>
                <c:pt idx="48">
                  <c:v>5.160826249999996</c:v>
                </c:pt>
                <c:pt idx="49">
                  <c:v>5.6584125000000007</c:v>
                </c:pt>
                <c:pt idx="50">
                  <c:v>5.4557462500000034</c:v>
                </c:pt>
                <c:pt idx="51">
                  <c:v>4.7984725000000035</c:v>
                </c:pt>
                <c:pt idx="52">
                  <c:v>5.0076175000000038</c:v>
                </c:pt>
                <c:pt idx="53">
                  <c:v>4.9384499999999996</c:v>
                </c:pt>
                <c:pt idx="54">
                  <c:v>4.8731149999999968</c:v>
                </c:pt>
                <c:pt idx="55">
                  <c:v>4.7348712499999959</c:v>
                </c:pt>
                <c:pt idx="56">
                  <c:v>4.5604924999999961</c:v>
                </c:pt>
                <c:pt idx="57">
                  <c:v>4.6266487500000002</c:v>
                </c:pt>
                <c:pt idx="58">
                  <c:v>4.9059649999999957</c:v>
                </c:pt>
                <c:pt idx="59">
                  <c:v>4.6521074999999996</c:v>
                </c:pt>
                <c:pt idx="60">
                  <c:v>4.5732675</c:v>
                </c:pt>
                <c:pt idx="61">
                  <c:v>5.1022437499999969</c:v>
                </c:pt>
                <c:pt idx="62">
                  <c:v>4.6187100000000001</c:v>
                </c:pt>
                <c:pt idx="63">
                  <c:v>4.1776075000000032</c:v>
                </c:pt>
                <c:pt idx="64">
                  <c:v>3.7674387499999962</c:v>
                </c:pt>
                <c:pt idx="65">
                  <c:v>3.24</c:v>
                </c:pt>
                <c:pt idx="66">
                  <c:v>3.26</c:v>
                </c:pt>
                <c:pt idx="67">
                  <c:v>3.19</c:v>
                </c:pt>
                <c:pt idx="68">
                  <c:v>3.01</c:v>
                </c:pt>
                <c:pt idx="69">
                  <c:v>2.84</c:v>
                </c:pt>
                <c:pt idx="70">
                  <c:v>2.77</c:v>
                </c:pt>
                <c:pt idx="71">
                  <c:v>2.83</c:v>
                </c:pt>
                <c:pt idx="72">
                  <c:v>2.73</c:v>
                </c:pt>
                <c:pt idx="73">
                  <c:v>2.72</c:v>
                </c:pt>
                <c:pt idx="74">
                  <c:v>2.62</c:v>
                </c:pt>
                <c:pt idx="75">
                  <c:v>2.5299999999999998</c:v>
                </c:pt>
                <c:pt idx="76">
                  <c:v>2.61</c:v>
                </c:pt>
                <c:pt idx="77">
                  <c:v>2.82</c:v>
                </c:pt>
                <c:pt idx="78">
                  <c:v>2.66</c:v>
                </c:pt>
                <c:pt idx="79">
                  <c:v>2.62</c:v>
                </c:pt>
                <c:pt idx="80">
                  <c:v>2.86</c:v>
                </c:pt>
                <c:pt idx="81">
                  <c:v>2.96</c:v>
                </c:pt>
                <c:pt idx="82">
                  <c:v>3.2</c:v>
                </c:pt>
                <c:pt idx="83">
                  <c:v>2.9</c:v>
                </c:pt>
                <c:pt idx="84">
                  <c:v>3.06</c:v>
                </c:pt>
                <c:pt idx="85">
                  <c:v>3.36</c:v>
                </c:pt>
                <c:pt idx="86">
                  <c:v>3.89</c:v>
                </c:pt>
                <c:pt idx="87">
                  <c:v>3.79</c:v>
                </c:pt>
                <c:pt idx="88">
                  <c:v>4.38</c:v>
                </c:pt>
                <c:pt idx="89">
                  <c:v>4.41</c:v>
                </c:pt>
                <c:pt idx="90">
                  <c:v>4.3499999999999996</c:v>
                </c:pt>
                <c:pt idx="91">
                  <c:v>4.33</c:v>
                </c:pt>
                <c:pt idx="92">
                  <c:v>4.26</c:v>
                </c:pt>
                <c:pt idx="93">
                  <c:v>4.4000000000000004</c:v>
                </c:pt>
                <c:pt idx="94">
                  <c:v>4.49</c:v>
                </c:pt>
                <c:pt idx="95">
                  <c:v>5.13</c:v>
                </c:pt>
                <c:pt idx="96">
                  <c:v>5.51</c:v>
                </c:pt>
                <c:pt idx="97">
                  <c:v>6.18</c:v>
                </c:pt>
                <c:pt idx="98">
                  <c:v>7.03</c:v>
                </c:pt>
                <c:pt idx="99">
                  <c:v>8.0399999999999991</c:v>
                </c:pt>
                <c:pt idx="100">
                  <c:v>7.39</c:v>
                </c:pt>
                <c:pt idx="101">
                  <c:v>7.21</c:v>
                </c:pt>
                <c:pt idx="102">
                  <c:v>7.44</c:v>
                </c:pt>
                <c:pt idx="103">
                  <c:v>8.57</c:v>
                </c:pt>
                <c:pt idx="104">
                  <c:v>8.83</c:v>
                </c:pt>
                <c:pt idx="105">
                  <c:v>8.43</c:v>
                </c:pt>
                <c:pt idx="106">
                  <c:v>8.02</c:v>
                </c:pt>
                <c:pt idx="107">
                  <c:v>8.73</c:v>
                </c:pt>
                <c:pt idx="108">
                  <c:v>9.6300000000000008</c:v>
                </c:pt>
                <c:pt idx="109">
                  <c:v>11.94</c:v>
                </c:pt>
                <c:pt idx="110">
                  <c:v>14.17</c:v>
                </c:pt>
                <c:pt idx="111">
                  <c:v>13.79</c:v>
                </c:pt>
                <c:pt idx="112">
                  <c:v>12.04</c:v>
                </c:pt>
                <c:pt idx="113">
                  <c:v>12.71</c:v>
                </c:pt>
                <c:pt idx="114">
                  <c:v>11.37</c:v>
                </c:pt>
                <c:pt idx="115">
                  <c:v>9.02</c:v>
                </c:pt>
                <c:pt idx="116">
                  <c:v>9.3800000000000008</c:v>
                </c:pt>
                <c:pt idx="117">
                  <c:v>9.7100000000000009</c:v>
                </c:pt>
                <c:pt idx="118">
                  <c:v>9.26</c:v>
                </c:pt>
                <c:pt idx="119">
                  <c:v>9.32</c:v>
                </c:pt>
                <c:pt idx="120">
                  <c:v>8.77</c:v>
                </c:pt>
                <c:pt idx="121">
                  <c:v>8.14</c:v>
                </c:pt>
                <c:pt idx="122">
                  <c:v>7.22</c:v>
                </c:pt>
                <c:pt idx="123">
                  <c:v>7.96</c:v>
                </c:pt>
                <c:pt idx="124">
                  <c:v>7.59</c:v>
                </c:pt>
                <c:pt idx="125">
                  <c:v>7.37</c:v>
                </c:pt>
                <c:pt idx="126">
                  <c:v>7.26</c:v>
                </c:pt>
                <c:pt idx="127">
                  <c:v>6.53</c:v>
                </c:pt>
                <c:pt idx="128">
                  <c:v>7.05</c:v>
                </c:pt>
                <c:pt idx="129">
                  <c:v>7.62</c:v>
                </c:pt>
                <c:pt idx="130">
                  <c:v>7.08</c:v>
                </c:pt>
                <c:pt idx="131">
                  <c:v>6.49</c:v>
                </c:pt>
                <c:pt idx="132">
                  <c:v>5.67</c:v>
                </c:pt>
                <c:pt idx="133">
                  <c:v>5.63</c:v>
                </c:pt>
                <c:pt idx="134">
                  <c:v>5.23</c:v>
                </c:pt>
                <c:pt idx="135">
                  <c:v>5.59</c:v>
                </c:pt>
                <c:pt idx="136">
                  <c:v>5.56</c:v>
                </c:pt>
                <c:pt idx="137">
                  <c:v>5.63</c:v>
                </c:pt>
                <c:pt idx="138">
                  <c:v>5.31</c:v>
                </c:pt>
                <c:pt idx="139" formatCode="#,##0.00">
                  <c:v>4.9400000000000004</c:v>
                </c:pt>
                <c:pt idx="140" formatCode="#,##0.00">
                  <c:v>4.6399999999999997</c:v>
                </c:pt>
              </c:numCache>
            </c:numRef>
          </c:val>
          <c:smooth val="0"/>
          <c:extLst>
            <c:ext xmlns:c16="http://schemas.microsoft.com/office/drawing/2014/chart" uri="{C3380CC4-5D6E-409C-BE32-E72D297353CC}">
              <c16:uniqueId val="{00000001-3828-4DF9-AEDE-BD68A0B67CEA}"/>
            </c:ext>
          </c:extLst>
        </c:ser>
        <c:ser>
          <c:idx val="4"/>
          <c:order val="2"/>
          <c:tx>
            <c:strRef>
              <c:f>'DATAUSLR '!$I$3</c:f>
              <c:strCache>
                <c:ptCount val="1"/>
                <c:pt idx="0">
                  <c:v>10 yr Govt Bond</c:v>
                </c:pt>
              </c:strCache>
            </c:strRef>
          </c:tx>
          <c:spPr>
            <a:ln w="25400">
              <a:solidFill>
                <a:schemeClr val="tx1"/>
              </a:solidFill>
              <a:prstDash val="sysDot"/>
            </a:ln>
          </c:spPr>
          <c:marker>
            <c:symbol val="none"/>
          </c:marker>
          <c:cat>
            <c:numRef>
              <c:f>'DATAUSLR '!$A$101:$A$241</c:f>
              <c:numCache>
                <c:formatCode>General</c:formatCode>
                <c:ptCount val="141"/>
                <c:pt idx="0">
                  <c:v>1871</c:v>
                </c:pt>
                <c:pt idx="1">
                  <c:v>1872</c:v>
                </c:pt>
                <c:pt idx="2">
                  <c:v>1873</c:v>
                </c:pt>
                <c:pt idx="3">
                  <c:v>1874</c:v>
                </c:pt>
                <c:pt idx="4">
                  <c:v>1875</c:v>
                </c:pt>
                <c:pt idx="5">
                  <c:v>1876</c:v>
                </c:pt>
                <c:pt idx="6">
                  <c:v>1877</c:v>
                </c:pt>
                <c:pt idx="7">
                  <c:v>1878</c:v>
                </c:pt>
                <c:pt idx="8">
                  <c:v>1879</c:v>
                </c:pt>
                <c:pt idx="9">
                  <c:v>1880</c:v>
                </c:pt>
                <c:pt idx="10">
                  <c:v>1881</c:v>
                </c:pt>
                <c:pt idx="11">
                  <c:v>1882</c:v>
                </c:pt>
                <c:pt idx="12">
                  <c:v>1883</c:v>
                </c:pt>
                <c:pt idx="13">
                  <c:v>1884</c:v>
                </c:pt>
                <c:pt idx="14">
                  <c:v>1885</c:v>
                </c:pt>
                <c:pt idx="15">
                  <c:v>1886</c:v>
                </c:pt>
                <c:pt idx="16">
                  <c:v>1887</c:v>
                </c:pt>
                <c:pt idx="17">
                  <c:v>1888</c:v>
                </c:pt>
                <c:pt idx="18">
                  <c:v>1889</c:v>
                </c:pt>
                <c:pt idx="19">
                  <c:v>1890</c:v>
                </c:pt>
                <c:pt idx="20">
                  <c:v>1891</c:v>
                </c:pt>
                <c:pt idx="21">
                  <c:v>1892</c:v>
                </c:pt>
                <c:pt idx="22">
                  <c:v>1893</c:v>
                </c:pt>
                <c:pt idx="23">
                  <c:v>1894</c:v>
                </c:pt>
                <c:pt idx="24">
                  <c:v>1895</c:v>
                </c:pt>
                <c:pt idx="25">
                  <c:v>1896</c:v>
                </c:pt>
                <c:pt idx="26">
                  <c:v>1897</c:v>
                </c:pt>
                <c:pt idx="27">
                  <c:v>1898</c:v>
                </c:pt>
                <c:pt idx="28">
                  <c:v>1899</c:v>
                </c:pt>
                <c:pt idx="29">
                  <c:v>1900</c:v>
                </c:pt>
                <c:pt idx="30">
                  <c:v>1901</c:v>
                </c:pt>
                <c:pt idx="31">
                  <c:v>1902</c:v>
                </c:pt>
                <c:pt idx="32">
                  <c:v>1903</c:v>
                </c:pt>
                <c:pt idx="33">
                  <c:v>1904</c:v>
                </c:pt>
                <c:pt idx="34">
                  <c:v>1905</c:v>
                </c:pt>
                <c:pt idx="35">
                  <c:v>1906</c:v>
                </c:pt>
                <c:pt idx="36">
                  <c:v>1907</c:v>
                </c:pt>
                <c:pt idx="37">
                  <c:v>1908</c:v>
                </c:pt>
                <c:pt idx="38">
                  <c:v>1909</c:v>
                </c:pt>
                <c:pt idx="39">
                  <c:v>1910</c:v>
                </c:pt>
                <c:pt idx="40">
                  <c:v>1911</c:v>
                </c:pt>
                <c:pt idx="41">
                  <c:v>1912</c:v>
                </c:pt>
                <c:pt idx="42">
                  <c:v>1913</c:v>
                </c:pt>
                <c:pt idx="43">
                  <c:v>1914</c:v>
                </c:pt>
                <c:pt idx="44">
                  <c:v>1915</c:v>
                </c:pt>
                <c:pt idx="45">
                  <c:v>1916</c:v>
                </c:pt>
                <c:pt idx="46">
                  <c:v>1917</c:v>
                </c:pt>
                <c:pt idx="47">
                  <c:v>1918</c:v>
                </c:pt>
                <c:pt idx="48">
                  <c:v>1919</c:v>
                </c:pt>
                <c:pt idx="49">
                  <c:v>1920</c:v>
                </c:pt>
                <c:pt idx="50">
                  <c:v>1921</c:v>
                </c:pt>
                <c:pt idx="51">
                  <c:v>1922</c:v>
                </c:pt>
                <c:pt idx="52">
                  <c:v>1923</c:v>
                </c:pt>
                <c:pt idx="53">
                  <c:v>1924</c:v>
                </c:pt>
                <c:pt idx="54">
                  <c:v>1925</c:v>
                </c:pt>
                <c:pt idx="55">
                  <c:v>1926</c:v>
                </c:pt>
                <c:pt idx="56">
                  <c:v>1927</c:v>
                </c:pt>
                <c:pt idx="57">
                  <c:v>1928</c:v>
                </c:pt>
                <c:pt idx="58">
                  <c:v>1929</c:v>
                </c:pt>
                <c:pt idx="59">
                  <c:v>1930</c:v>
                </c:pt>
                <c:pt idx="60">
                  <c:v>1931</c:v>
                </c:pt>
                <c:pt idx="61">
                  <c:v>1932</c:v>
                </c:pt>
                <c:pt idx="62">
                  <c:v>1933</c:v>
                </c:pt>
                <c:pt idx="63">
                  <c:v>1934</c:v>
                </c:pt>
                <c:pt idx="64">
                  <c:v>1935</c:v>
                </c:pt>
                <c:pt idx="65">
                  <c:v>1936</c:v>
                </c:pt>
                <c:pt idx="66">
                  <c:v>1937</c:v>
                </c:pt>
                <c:pt idx="67">
                  <c:v>1938</c:v>
                </c:pt>
                <c:pt idx="68">
                  <c:v>1939</c:v>
                </c:pt>
                <c:pt idx="69">
                  <c:v>1940</c:v>
                </c:pt>
                <c:pt idx="70">
                  <c:v>1941</c:v>
                </c:pt>
                <c:pt idx="71">
                  <c:v>1942</c:v>
                </c:pt>
                <c:pt idx="72">
                  <c:v>1943</c:v>
                </c:pt>
                <c:pt idx="73">
                  <c:v>1944</c:v>
                </c:pt>
                <c:pt idx="74">
                  <c:v>1945</c:v>
                </c:pt>
                <c:pt idx="75">
                  <c:v>1946</c:v>
                </c:pt>
                <c:pt idx="76">
                  <c:v>1947</c:v>
                </c:pt>
                <c:pt idx="77">
                  <c:v>1948</c:v>
                </c:pt>
                <c:pt idx="78">
                  <c:v>1949</c:v>
                </c:pt>
                <c:pt idx="79">
                  <c:v>1950</c:v>
                </c:pt>
                <c:pt idx="80">
                  <c:v>1951</c:v>
                </c:pt>
                <c:pt idx="81">
                  <c:v>1952</c:v>
                </c:pt>
                <c:pt idx="82">
                  <c:v>1953</c:v>
                </c:pt>
                <c:pt idx="83">
                  <c:v>1954</c:v>
                </c:pt>
                <c:pt idx="84">
                  <c:v>1955</c:v>
                </c:pt>
                <c:pt idx="85">
                  <c:v>1956</c:v>
                </c:pt>
                <c:pt idx="86">
                  <c:v>1957</c:v>
                </c:pt>
                <c:pt idx="87">
                  <c:v>1958</c:v>
                </c:pt>
                <c:pt idx="88">
                  <c:v>1959</c:v>
                </c:pt>
                <c:pt idx="89">
                  <c:v>1960</c:v>
                </c:pt>
                <c:pt idx="90">
                  <c:v>1961</c:v>
                </c:pt>
                <c:pt idx="91">
                  <c:v>1962</c:v>
                </c:pt>
                <c:pt idx="92">
                  <c:v>1963</c:v>
                </c:pt>
                <c:pt idx="93">
                  <c:v>1964</c:v>
                </c:pt>
                <c:pt idx="94">
                  <c:v>1965</c:v>
                </c:pt>
                <c:pt idx="95">
                  <c:v>1966</c:v>
                </c:pt>
                <c:pt idx="96">
                  <c:v>1967</c:v>
                </c:pt>
                <c:pt idx="97">
                  <c:v>1968</c:v>
                </c:pt>
                <c:pt idx="98">
                  <c:v>1969</c:v>
                </c:pt>
                <c:pt idx="99">
                  <c:v>1970</c:v>
                </c:pt>
                <c:pt idx="100">
                  <c:v>1971</c:v>
                </c:pt>
                <c:pt idx="101">
                  <c:v>1972</c:v>
                </c:pt>
                <c:pt idx="102">
                  <c:v>1973</c:v>
                </c:pt>
                <c:pt idx="103">
                  <c:v>1974</c:v>
                </c:pt>
                <c:pt idx="104">
                  <c:v>1975</c:v>
                </c:pt>
                <c:pt idx="105">
                  <c:v>1976</c:v>
                </c:pt>
                <c:pt idx="106">
                  <c:v>1977</c:v>
                </c:pt>
                <c:pt idx="107">
                  <c:v>1978</c:v>
                </c:pt>
                <c:pt idx="108">
                  <c:v>1979</c:v>
                </c:pt>
                <c:pt idx="109">
                  <c:v>1980</c:v>
                </c:pt>
                <c:pt idx="110">
                  <c:v>1981</c:v>
                </c:pt>
                <c:pt idx="111">
                  <c:v>1982</c:v>
                </c:pt>
                <c:pt idx="112">
                  <c:v>1983</c:v>
                </c:pt>
                <c:pt idx="113">
                  <c:v>1984</c:v>
                </c:pt>
                <c:pt idx="114">
                  <c:v>1985</c:v>
                </c:pt>
                <c:pt idx="115">
                  <c:v>1986</c:v>
                </c:pt>
                <c:pt idx="116">
                  <c:v>1987</c:v>
                </c:pt>
                <c:pt idx="117">
                  <c:v>1988</c:v>
                </c:pt>
                <c:pt idx="118">
                  <c:v>1989</c:v>
                </c:pt>
                <c:pt idx="119">
                  <c:v>1990</c:v>
                </c:pt>
                <c:pt idx="120">
                  <c:v>1991</c:v>
                </c:pt>
                <c:pt idx="121">
                  <c:v>1992</c:v>
                </c:pt>
                <c:pt idx="122">
                  <c:v>1993</c:v>
                </c:pt>
                <c:pt idx="123">
                  <c:v>1994</c:v>
                </c:pt>
                <c:pt idx="124">
                  <c:v>1995</c:v>
                </c:pt>
                <c:pt idx="125">
                  <c:v>1996</c:v>
                </c:pt>
                <c:pt idx="126">
                  <c:v>1997</c:v>
                </c:pt>
                <c:pt idx="127">
                  <c:v>1998</c:v>
                </c:pt>
                <c:pt idx="128">
                  <c:v>1999</c:v>
                </c:pt>
                <c:pt idx="129">
                  <c:v>2000</c:v>
                </c:pt>
                <c:pt idx="130">
                  <c:v>2001</c:v>
                </c:pt>
                <c:pt idx="131">
                  <c:v>2002</c:v>
                </c:pt>
                <c:pt idx="132">
                  <c:v>2003</c:v>
                </c:pt>
                <c:pt idx="133">
                  <c:v>2004</c:v>
                </c:pt>
                <c:pt idx="134">
                  <c:v>2005</c:v>
                </c:pt>
                <c:pt idx="135">
                  <c:v>2006</c:v>
                </c:pt>
                <c:pt idx="136">
                  <c:v>2007</c:v>
                </c:pt>
                <c:pt idx="137">
                  <c:v>2008</c:v>
                </c:pt>
                <c:pt idx="138">
                  <c:v>2009</c:v>
                </c:pt>
                <c:pt idx="139">
                  <c:v>2010</c:v>
                </c:pt>
                <c:pt idx="140">
                  <c:v>2011</c:v>
                </c:pt>
              </c:numCache>
            </c:numRef>
          </c:cat>
          <c:val>
            <c:numRef>
              <c:f>'DATAUSLR '!$I$101:$I$241</c:f>
              <c:numCache>
                <c:formatCode>General</c:formatCode>
                <c:ptCount val="141"/>
                <c:pt idx="0">
                  <c:v>5.32</c:v>
                </c:pt>
                <c:pt idx="1">
                  <c:v>5.36</c:v>
                </c:pt>
                <c:pt idx="2">
                  <c:v>5.58</c:v>
                </c:pt>
                <c:pt idx="3">
                  <c:v>5.47</c:v>
                </c:pt>
                <c:pt idx="4">
                  <c:v>5.07</c:v>
                </c:pt>
                <c:pt idx="5">
                  <c:v>4.59</c:v>
                </c:pt>
                <c:pt idx="6">
                  <c:v>4.45</c:v>
                </c:pt>
                <c:pt idx="7">
                  <c:v>4.34</c:v>
                </c:pt>
                <c:pt idx="8">
                  <c:v>4.22</c:v>
                </c:pt>
                <c:pt idx="9">
                  <c:v>4.0199999999999996</c:v>
                </c:pt>
                <c:pt idx="10">
                  <c:v>3.7</c:v>
                </c:pt>
                <c:pt idx="11">
                  <c:v>3.62</c:v>
                </c:pt>
                <c:pt idx="12">
                  <c:v>3.63</c:v>
                </c:pt>
                <c:pt idx="13">
                  <c:v>3.62</c:v>
                </c:pt>
                <c:pt idx="14">
                  <c:v>3.52</c:v>
                </c:pt>
                <c:pt idx="15">
                  <c:v>3.37</c:v>
                </c:pt>
                <c:pt idx="16">
                  <c:v>3.52</c:v>
                </c:pt>
                <c:pt idx="17">
                  <c:v>3.67</c:v>
                </c:pt>
                <c:pt idx="18">
                  <c:v>3.45</c:v>
                </c:pt>
                <c:pt idx="19">
                  <c:v>3.42</c:v>
                </c:pt>
                <c:pt idx="20">
                  <c:v>3.62</c:v>
                </c:pt>
                <c:pt idx="21">
                  <c:v>3.6</c:v>
                </c:pt>
                <c:pt idx="22">
                  <c:v>3.75</c:v>
                </c:pt>
                <c:pt idx="23">
                  <c:v>3.7</c:v>
                </c:pt>
                <c:pt idx="24">
                  <c:v>3.46</c:v>
                </c:pt>
                <c:pt idx="25">
                  <c:v>3.6</c:v>
                </c:pt>
                <c:pt idx="26">
                  <c:v>3.4</c:v>
                </c:pt>
                <c:pt idx="27">
                  <c:v>3.35</c:v>
                </c:pt>
                <c:pt idx="28">
                  <c:v>3.1</c:v>
                </c:pt>
                <c:pt idx="29">
                  <c:v>3.15</c:v>
                </c:pt>
                <c:pt idx="30">
                  <c:v>3.1</c:v>
                </c:pt>
                <c:pt idx="31">
                  <c:v>3.18</c:v>
                </c:pt>
                <c:pt idx="32">
                  <c:v>3.3</c:v>
                </c:pt>
                <c:pt idx="33">
                  <c:v>3.4</c:v>
                </c:pt>
                <c:pt idx="34">
                  <c:v>3.48</c:v>
                </c:pt>
                <c:pt idx="35">
                  <c:v>3.43</c:v>
                </c:pt>
                <c:pt idx="36">
                  <c:v>3.67</c:v>
                </c:pt>
                <c:pt idx="37">
                  <c:v>3.87</c:v>
                </c:pt>
                <c:pt idx="38">
                  <c:v>3.76</c:v>
                </c:pt>
                <c:pt idx="39">
                  <c:v>3.91</c:v>
                </c:pt>
                <c:pt idx="40">
                  <c:v>3.98</c:v>
                </c:pt>
                <c:pt idx="41">
                  <c:v>4.01</c:v>
                </c:pt>
                <c:pt idx="42">
                  <c:v>4.45</c:v>
                </c:pt>
                <c:pt idx="43">
                  <c:v>4.16</c:v>
                </c:pt>
                <c:pt idx="44">
                  <c:v>4.24</c:v>
                </c:pt>
                <c:pt idx="45">
                  <c:v>4.05</c:v>
                </c:pt>
                <c:pt idx="46">
                  <c:v>4.2300000000000004</c:v>
                </c:pt>
                <c:pt idx="47">
                  <c:v>4.57</c:v>
                </c:pt>
                <c:pt idx="48">
                  <c:v>4.5</c:v>
                </c:pt>
                <c:pt idx="49">
                  <c:v>4.97</c:v>
                </c:pt>
                <c:pt idx="50">
                  <c:v>5.09</c:v>
                </c:pt>
                <c:pt idx="51">
                  <c:v>4.3</c:v>
                </c:pt>
                <c:pt idx="52">
                  <c:v>4.3600000000000003</c:v>
                </c:pt>
                <c:pt idx="53">
                  <c:v>4.0599999999999996</c:v>
                </c:pt>
                <c:pt idx="54">
                  <c:v>3.86</c:v>
                </c:pt>
                <c:pt idx="55">
                  <c:v>3.68</c:v>
                </c:pt>
                <c:pt idx="56">
                  <c:v>3.34</c:v>
                </c:pt>
                <c:pt idx="57">
                  <c:v>3.33</c:v>
                </c:pt>
                <c:pt idx="58">
                  <c:v>3.6</c:v>
                </c:pt>
                <c:pt idx="59">
                  <c:v>3.29</c:v>
                </c:pt>
                <c:pt idx="60">
                  <c:v>3.34</c:v>
                </c:pt>
                <c:pt idx="61">
                  <c:v>3.68</c:v>
                </c:pt>
                <c:pt idx="62">
                  <c:v>3.31</c:v>
                </c:pt>
                <c:pt idx="63">
                  <c:v>3.12</c:v>
                </c:pt>
                <c:pt idx="64">
                  <c:v>2.79</c:v>
                </c:pt>
                <c:pt idx="65">
                  <c:v>2.65</c:v>
                </c:pt>
                <c:pt idx="66">
                  <c:v>2.68</c:v>
                </c:pt>
                <c:pt idx="67">
                  <c:v>2.56</c:v>
                </c:pt>
                <c:pt idx="68">
                  <c:v>2.36</c:v>
                </c:pt>
                <c:pt idx="69">
                  <c:v>2.21</c:v>
                </c:pt>
                <c:pt idx="70">
                  <c:v>1.95</c:v>
                </c:pt>
                <c:pt idx="71">
                  <c:v>2.46</c:v>
                </c:pt>
                <c:pt idx="72">
                  <c:v>2.4700000000000002</c:v>
                </c:pt>
                <c:pt idx="73">
                  <c:v>2.48</c:v>
                </c:pt>
                <c:pt idx="74">
                  <c:v>2.37</c:v>
                </c:pt>
                <c:pt idx="75">
                  <c:v>2.19</c:v>
                </c:pt>
                <c:pt idx="76">
                  <c:v>2.25</c:v>
                </c:pt>
                <c:pt idx="77">
                  <c:v>2.44</c:v>
                </c:pt>
                <c:pt idx="78">
                  <c:v>2.31</c:v>
                </c:pt>
                <c:pt idx="79">
                  <c:v>2.3199999999999998</c:v>
                </c:pt>
                <c:pt idx="80">
                  <c:v>2.57</c:v>
                </c:pt>
                <c:pt idx="81">
                  <c:v>2.68</c:v>
                </c:pt>
                <c:pt idx="82">
                  <c:v>2.83</c:v>
                </c:pt>
                <c:pt idx="83">
                  <c:v>2.48</c:v>
                </c:pt>
                <c:pt idx="84">
                  <c:v>2.61</c:v>
                </c:pt>
                <c:pt idx="85">
                  <c:v>2.9</c:v>
                </c:pt>
                <c:pt idx="86">
                  <c:v>3.46</c:v>
                </c:pt>
                <c:pt idx="87">
                  <c:v>3.09</c:v>
                </c:pt>
                <c:pt idx="88">
                  <c:v>4.0199999999999996</c:v>
                </c:pt>
                <c:pt idx="89">
                  <c:v>4.72</c:v>
                </c:pt>
                <c:pt idx="90">
                  <c:v>3.84</c:v>
                </c:pt>
                <c:pt idx="91">
                  <c:v>4.08</c:v>
                </c:pt>
                <c:pt idx="92">
                  <c:v>3.83</c:v>
                </c:pt>
                <c:pt idx="93">
                  <c:v>4.17</c:v>
                </c:pt>
                <c:pt idx="94">
                  <c:v>4.1900000000000004</c:v>
                </c:pt>
                <c:pt idx="95">
                  <c:v>4.6100000000000003</c:v>
                </c:pt>
                <c:pt idx="96">
                  <c:v>4.58</c:v>
                </c:pt>
                <c:pt idx="97">
                  <c:v>5.53</c:v>
                </c:pt>
                <c:pt idx="98">
                  <c:v>6.04</c:v>
                </c:pt>
                <c:pt idx="99">
                  <c:v>7.79</c:v>
                </c:pt>
                <c:pt idx="100">
                  <c:v>6.24</c:v>
                </c:pt>
                <c:pt idx="101">
                  <c:v>5.95</c:v>
                </c:pt>
                <c:pt idx="102">
                  <c:v>6.46</c:v>
                </c:pt>
                <c:pt idx="103">
                  <c:v>6.99</c:v>
                </c:pt>
                <c:pt idx="104">
                  <c:v>7.5</c:v>
                </c:pt>
                <c:pt idx="105">
                  <c:v>7.74</c:v>
                </c:pt>
                <c:pt idx="106">
                  <c:v>7.21</c:v>
                </c:pt>
                <c:pt idx="107">
                  <c:v>7.96</c:v>
                </c:pt>
                <c:pt idx="108">
                  <c:v>9.1</c:v>
                </c:pt>
                <c:pt idx="109">
                  <c:v>10.8</c:v>
                </c:pt>
                <c:pt idx="110">
                  <c:v>12.57</c:v>
                </c:pt>
                <c:pt idx="111">
                  <c:v>14.59</c:v>
                </c:pt>
                <c:pt idx="112">
                  <c:v>10.46</c:v>
                </c:pt>
                <c:pt idx="113">
                  <c:v>11.67</c:v>
                </c:pt>
                <c:pt idx="114">
                  <c:v>11.38</c:v>
                </c:pt>
                <c:pt idx="115">
                  <c:v>9.19</c:v>
                </c:pt>
                <c:pt idx="116">
                  <c:v>7.08</c:v>
                </c:pt>
                <c:pt idx="117">
                  <c:v>8.67</c:v>
                </c:pt>
                <c:pt idx="118">
                  <c:v>9.09</c:v>
                </c:pt>
                <c:pt idx="119">
                  <c:v>8.2100000000000009</c:v>
                </c:pt>
                <c:pt idx="120">
                  <c:v>8.09</c:v>
                </c:pt>
                <c:pt idx="121">
                  <c:v>7.03</c:v>
                </c:pt>
                <c:pt idx="122">
                  <c:v>6.6</c:v>
                </c:pt>
                <c:pt idx="123">
                  <c:v>5.75</c:v>
                </c:pt>
                <c:pt idx="124">
                  <c:v>7.78</c:v>
                </c:pt>
                <c:pt idx="125">
                  <c:v>5.65</c:v>
                </c:pt>
                <c:pt idx="126">
                  <c:v>6.58</c:v>
                </c:pt>
                <c:pt idx="127">
                  <c:v>5.54</c:v>
                </c:pt>
                <c:pt idx="128">
                  <c:v>4.72</c:v>
                </c:pt>
                <c:pt idx="129">
                  <c:v>6.66</c:v>
                </c:pt>
                <c:pt idx="130">
                  <c:v>5.16</c:v>
                </c:pt>
                <c:pt idx="131">
                  <c:v>5.04</c:v>
                </c:pt>
                <c:pt idx="132">
                  <c:v>4.05</c:v>
                </c:pt>
                <c:pt idx="133">
                  <c:v>4.1500000000000004</c:v>
                </c:pt>
                <c:pt idx="134">
                  <c:v>4.22</c:v>
                </c:pt>
                <c:pt idx="135" formatCode="0.00">
                  <c:v>4.42</c:v>
                </c:pt>
                <c:pt idx="136" formatCode="0.00">
                  <c:v>4.76</c:v>
                </c:pt>
                <c:pt idx="137" formatCode="0.00">
                  <c:v>3.74</c:v>
                </c:pt>
                <c:pt idx="138" formatCode="0.00">
                  <c:v>2.52</c:v>
                </c:pt>
                <c:pt idx="139" formatCode="0.00">
                  <c:v>3.73</c:v>
                </c:pt>
                <c:pt idx="140" formatCode="0.00">
                  <c:v>3.39</c:v>
                </c:pt>
              </c:numCache>
            </c:numRef>
          </c:val>
          <c:smooth val="0"/>
          <c:extLst>
            <c:ext xmlns:c16="http://schemas.microsoft.com/office/drawing/2014/chart" uri="{C3380CC4-5D6E-409C-BE32-E72D297353CC}">
              <c16:uniqueId val="{00000002-3828-4DF9-AEDE-BD68A0B67CEA}"/>
            </c:ext>
          </c:extLst>
        </c:ser>
        <c:dLbls>
          <c:showLegendKey val="0"/>
          <c:showVal val="0"/>
          <c:showCatName val="0"/>
          <c:showSerName val="0"/>
          <c:showPercent val="0"/>
          <c:showBubbleSize val="0"/>
        </c:dLbls>
        <c:smooth val="0"/>
        <c:axId val="499423184"/>
        <c:axId val="499424360"/>
      </c:lineChart>
      <c:catAx>
        <c:axId val="499423184"/>
        <c:scaling>
          <c:orientation val="minMax"/>
        </c:scaling>
        <c:delete val="0"/>
        <c:axPos val="b"/>
        <c:majorGridlines/>
        <c:numFmt formatCode="General"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mn-lt"/>
                <a:ea typeface="Arial"/>
                <a:cs typeface="Arial"/>
              </a:defRPr>
            </a:pPr>
            <a:endParaRPr lang="en-US"/>
          </a:p>
        </c:txPr>
        <c:crossAx val="499424360"/>
        <c:crosses val="autoZero"/>
        <c:auto val="1"/>
        <c:lblAlgn val="ctr"/>
        <c:lblOffset val="100"/>
        <c:tickLblSkip val="10"/>
        <c:tickMarkSkip val="5"/>
        <c:noMultiLvlLbl val="0"/>
      </c:catAx>
      <c:valAx>
        <c:axId val="4994243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mn-lt"/>
                <a:ea typeface="Arial"/>
                <a:cs typeface="Arial"/>
              </a:defRPr>
            </a:pPr>
            <a:endParaRPr lang="en-US"/>
          </a:p>
        </c:txPr>
        <c:crossAx val="499423184"/>
        <c:crosses val="autoZero"/>
        <c:crossBetween val="midCat"/>
      </c:valAx>
      <c:spPr>
        <a:noFill/>
        <a:ln w="12700">
          <a:solidFill>
            <a:srgbClr val="808080"/>
          </a:solidFill>
          <a:prstDash val="solid"/>
        </a:ln>
      </c:spPr>
    </c:plotArea>
    <c:legend>
      <c:legendPos val="b"/>
      <c:layout>
        <c:manualLayout>
          <c:xMode val="edge"/>
          <c:yMode val="edge"/>
          <c:x val="7.4534377597818072E-2"/>
          <c:y val="0.92615464951697801"/>
          <c:w val="0.79606754560484216"/>
          <c:h val="5.4211842629618978E-2"/>
        </c:manualLayout>
      </c:layout>
      <c:overlay val="0"/>
      <c:spPr>
        <a:solidFill>
          <a:srgbClr val="FFFFFF"/>
        </a:solidFill>
        <a:ln w="3175">
          <a:solidFill>
            <a:srgbClr val="000000"/>
          </a:solidFill>
          <a:prstDash val="solid"/>
        </a:ln>
      </c:spPr>
      <c:txPr>
        <a:bodyPr/>
        <a:lstStyle/>
        <a:p>
          <a:pPr>
            <a:defRPr sz="1400" b="1" i="0" u="none" strike="noStrike" baseline="0">
              <a:solidFill>
                <a:srgbClr val="000000"/>
              </a:solidFill>
              <a:latin typeface="+mn-lt"/>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081381844679211E-2"/>
          <c:y val="2.7392179945926156E-2"/>
          <c:w val="0.87078292125533752"/>
          <c:h val="0.83715282858999562"/>
        </c:manualLayout>
      </c:layout>
      <c:lineChart>
        <c:grouping val="standard"/>
        <c:varyColors val="0"/>
        <c:ser>
          <c:idx val="0"/>
          <c:order val="0"/>
          <c:tx>
            <c:strRef>
              <c:f>DATAIbbotsonrors!$B$6</c:f>
              <c:strCache>
                <c:ptCount val="1"/>
                <c:pt idx="0">
                  <c:v>Large Company Stocks</c:v>
                </c:pt>
              </c:strCache>
            </c:strRef>
          </c:tx>
          <c:spPr>
            <a:ln w="25400">
              <a:solidFill>
                <a:srgbClr val="000000"/>
              </a:solidFill>
            </a:ln>
          </c:spPr>
          <c:marker>
            <c:symbol val="none"/>
          </c:marker>
          <c:cat>
            <c:numRef>
              <c:f>DATAIbbotsonrors!$A$8:$A$92</c:f>
              <c:numCache>
                <c:formatCode>General</c:formatCode>
                <c:ptCount val="85"/>
                <c:pt idx="0">
                  <c:v>1926</c:v>
                </c:pt>
                <c:pt idx="1">
                  <c:v>1927</c:v>
                </c:pt>
                <c:pt idx="2">
                  <c:v>1928</c:v>
                </c:pt>
                <c:pt idx="3">
                  <c:v>1929</c:v>
                </c:pt>
                <c:pt idx="4">
                  <c:v>1930</c:v>
                </c:pt>
                <c:pt idx="5">
                  <c:v>1931</c:v>
                </c:pt>
                <c:pt idx="6">
                  <c:v>1932</c:v>
                </c:pt>
                <c:pt idx="7">
                  <c:v>1933</c:v>
                </c:pt>
                <c:pt idx="8">
                  <c:v>1934</c:v>
                </c:pt>
                <c:pt idx="9">
                  <c:v>1935</c:v>
                </c:pt>
                <c:pt idx="10">
                  <c:v>1936</c:v>
                </c:pt>
                <c:pt idx="11">
                  <c:v>1937</c:v>
                </c:pt>
                <c:pt idx="12">
                  <c:v>1938</c:v>
                </c:pt>
                <c:pt idx="13">
                  <c:v>1939</c:v>
                </c:pt>
                <c:pt idx="14">
                  <c:v>1940</c:v>
                </c:pt>
                <c:pt idx="15">
                  <c:v>1941</c:v>
                </c:pt>
                <c:pt idx="16">
                  <c:v>1942</c:v>
                </c:pt>
                <c:pt idx="17">
                  <c:v>1943</c:v>
                </c:pt>
                <c:pt idx="18">
                  <c:v>1944</c:v>
                </c:pt>
                <c:pt idx="19">
                  <c:v>1945</c:v>
                </c:pt>
                <c:pt idx="20">
                  <c:v>1946</c:v>
                </c:pt>
                <c:pt idx="21">
                  <c:v>1947</c:v>
                </c:pt>
                <c:pt idx="22">
                  <c:v>1948</c:v>
                </c:pt>
                <c:pt idx="23">
                  <c:v>1949</c:v>
                </c:pt>
                <c:pt idx="24">
                  <c:v>1950</c:v>
                </c:pt>
                <c:pt idx="25">
                  <c:v>1951</c:v>
                </c:pt>
                <c:pt idx="26">
                  <c:v>1952</c:v>
                </c:pt>
                <c:pt idx="27">
                  <c:v>1953</c:v>
                </c:pt>
                <c:pt idx="28">
                  <c:v>1954</c:v>
                </c:pt>
                <c:pt idx="29">
                  <c:v>1955</c:v>
                </c:pt>
                <c:pt idx="30">
                  <c:v>1956</c:v>
                </c:pt>
                <c:pt idx="31">
                  <c:v>1957</c:v>
                </c:pt>
                <c:pt idx="32">
                  <c:v>1958</c:v>
                </c:pt>
                <c:pt idx="33">
                  <c:v>1959</c:v>
                </c:pt>
                <c:pt idx="34">
                  <c:v>1960</c:v>
                </c:pt>
                <c:pt idx="35">
                  <c:v>1961</c:v>
                </c:pt>
                <c:pt idx="36">
                  <c:v>1962</c:v>
                </c:pt>
                <c:pt idx="37">
                  <c:v>1963</c:v>
                </c:pt>
                <c:pt idx="38">
                  <c:v>1964</c:v>
                </c:pt>
                <c:pt idx="39">
                  <c:v>1965</c:v>
                </c:pt>
                <c:pt idx="40">
                  <c:v>1966</c:v>
                </c:pt>
                <c:pt idx="41">
                  <c:v>1967</c:v>
                </c:pt>
                <c:pt idx="42">
                  <c:v>1968</c:v>
                </c:pt>
                <c:pt idx="43">
                  <c:v>1969</c:v>
                </c:pt>
                <c:pt idx="44">
                  <c:v>1970</c:v>
                </c:pt>
                <c:pt idx="45">
                  <c:v>1971</c:v>
                </c:pt>
                <c:pt idx="46">
                  <c:v>1972</c:v>
                </c:pt>
                <c:pt idx="47">
                  <c:v>1973</c:v>
                </c:pt>
                <c:pt idx="48">
                  <c:v>1974</c:v>
                </c:pt>
                <c:pt idx="49">
                  <c:v>1975</c:v>
                </c:pt>
                <c:pt idx="50">
                  <c:v>1976</c:v>
                </c:pt>
                <c:pt idx="51">
                  <c:v>1977</c:v>
                </c:pt>
                <c:pt idx="52">
                  <c:v>1978</c:v>
                </c:pt>
                <c:pt idx="53">
                  <c:v>1979</c:v>
                </c:pt>
                <c:pt idx="54">
                  <c:v>1980</c:v>
                </c:pt>
                <c:pt idx="55">
                  <c:v>1981</c:v>
                </c:pt>
                <c:pt idx="56">
                  <c:v>1982</c:v>
                </c:pt>
                <c:pt idx="57">
                  <c:v>1983</c:v>
                </c:pt>
                <c:pt idx="58">
                  <c:v>1984</c:v>
                </c:pt>
                <c:pt idx="59">
                  <c:v>1985</c:v>
                </c:pt>
                <c:pt idx="60">
                  <c:v>1986</c:v>
                </c:pt>
                <c:pt idx="61">
                  <c:v>1987</c:v>
                </c:pt>
                <c:pt idx="62">
                  <c:v>1988</c:v>
                </c:pt>
                <c:pt idx="63">
                  <c:v>1989</c:v>
                </c:pt>
                <c:pt idx="64">
                  <c:v>1990</c:v>
                </c:pt>
                <c:pt idx="65">
                  <c:v>1991</c:v>
                </c:pt>
                <c:pt idx="66">
                  <c:v>1992</c:v>
                </c:pt>
                <c:pt idx="67">
                  <c:v>1993</c:v>
                </c:pt>
                <c:pt idx="68">
                  <c:v>1994</c:v>
                </c:pt>
                <c:pt idx="69">
                  <c:v>1995</c:v>
                </c:pt>
                <c:pt idx="70">
                  <c:v>1996</c:v>
                </c:pt>
                <c:pt idx="71">
                  <c:v>1997</c:v>
                </c:pt>
                <c:pt idx="72">
                  <c:v>1998</c:v>
                </c:pt>
                <c:pt idx="73">
                  <c:v>1999</c:v>
                </c:pt>
                <c:pt idx="74">
                  <c:v>2000</c:v>
                </c:pt>
                <c:pt idx="75">
                  <c:v>2001</c:v>
                </c:pt>
                <c:pt idx="76">
                  <c:v>2002</c:v>
                </c:pt>
                <c:pt idx="77">
                  <c:v>2003</c:v>
                </c:pt>
                <c:pt idx="78">
                  <c:v>2004</c:v>
                </c:pt>
                <c:pt idx="79">
                  <c:v>2005</c:v>
                </c:pt>
                <c:pt idx="80">
                  <c:v>2006</c:v>
                </c:pt>
                <c:pt idx="81">
                  <c:v>2007</c:v>
                </c:pt>
                <c:pt idx="82">
                  <c:v>2008</c:v>
                </c:pt>
                <c:pt idx="83">
                  <c:v>2009</c:v>
                </c:pt>
                <c:pt idx="84">
                  <c:v>2010</c:v>
                </c:pt>
              </c:numCache>
            </c:numRef>
          </c:cat>
          <c:val>
            <c:numRef>
              <c:f>DATAIbbotsonrors!$B$8:$B$92</c:f>
              <c:numCache>
                <c:formatCode>General</c:formatCode>
                <c:ptCount val="85"/>
                <c:pt idx="0">
                  <c:v>11.62</c:v>
                </c:pt>
                <c:pt idx="1">
                  <c:v>37.49</c:v>
                </c:pt>
                <c:pt idx="2">
                  <c:v>43.61</c:v>
                </c:pt>
                <c:pt idx="3">
                  <c:v>-8.42</c:v>
                </c:pt>
                <c:pt idx="4">
                  <c:v>-24.9</c:v>
                </c:pt>
                <c:pt idx="5">
                  <c:v>-43.34</c:v>
                </c:pt>
                <c:pt idx="6">
                  <c:v>-8.19</c:v>
                </c:pt>
                <c:pt idx="7">
                  <c:v>53.99</c:v>
                </c:pt>
                <c:pt idx="8">
                  <c:v>-1.44</c:v>
                </c:pt>
                <c:pt idx="9">
                  <c:v>47.67</c:v>
                </c:pt>
                <c:pt idx="10">
                  <c:v>33.92</c:v>
                </c:pt>
                <c:pt idx="11">
                  <c:v>-35.03</c:v>
                </c:pt>
                <c:pt idx="12">
                  <c:v>31.12</c:v>
                </c:pt>
                <c:pt idx="13">
                  <c:v>-0.41</c:v>
                </c:pt>
                <c:pt idx="14">
                  <c:v>-9.7799999999999994</c:v>
                </c:pt>
                <c:pt idx="15">
                  <c:v>-11.59</c:v>
                </c:pt>
                <c:pt idx="16">
                  <c:v>20.34</c:v>
                </c:pt>
                <c:pt idx="17">
                  <c:v>25.9</c:v>
                </c:pt>
                <c:pt idx="18">
                  <c:v>19.75</c:v>
                </c:pt>
                <c:pt idx="19">
                  <c:v>36.44</c:v>
                </c:pt>
                <c:pt idx="20">
                  <c:v>-8.07</c:v>
                </c:pt>
                <c:pt idx="21">
                  <c:v>5.71</c:v>
                </c:pt>
                <c:pt idx="22">
                  <c:v>5.5</c:v>
                </c:pt>
                <c:pt idx="23">
                  <c:v>18.79</c:v>
                </c:pt>
                <c:pt idx="24">
                  <c:v>31.71</c:v>
                </c:pt>
                <c:pt idx="25">
                  <c:v>24.02</c:v>
                </c:pt>
                <c:pt idx="26">
                  <c:v>18.37</c:v>
                </c:pt>
                <c:pt idx="27">
                  <c:v>-0.99</c:v>
                </c:pt>
                <c:pt idx="28">
                  <c:v>52.62</c:v>
                </c:pt>
                <c:pt idx="29">
                  <c:v>31.56</c:v>
                </c:pt>
                <c:pt idx="30">
                  <c:v>6.56</c:v>
                </c:pt>
                <c:pt idx="31">
                  <c:v>-10.78</c:v>
                </c:pt>
                <c:pt idx="32">
                  <c:v>43.36</c:v>
                </c:pt>
                <c:pt idx="33">
                  <c:v>11.96</c:v>
                </c:pt>
                <c:pt idx="34">
                  <c:v>0.47</c:v>
                </c:pt>
                <c:pt idx="35">
                  <c:v>26.89</c:v>
                </c:pt>
                <c:pt idx="36">
                  <c:v>-8.73</c:v>
                </c:pt>
                <c:pt idx="37">
                  <c:v>22.8</c:v>
                </c:pt>
                <c:pt idx="38">
                  <c:v>16.48</c:v>
                </c:pt>
                <c:pt idx="39">
                  <c:v>12.45</c:v>
                </c:pt>
                <c:pt idx="40">
                  <c:v>-10.06</c:v>
                </c:pt>
                <c:pt idx="41">
                  <c:v>23.98</c:v>
                </c:pt>
                <c:pt idx="42">
                  <c:v>11.06</c:v>
                </c:pt>
                <c:pt idx="43">
                  <c:v>-8.5</c:v>
                </c:pt>
                <c:pt idx="44">
                  <c:v>4.01</c:v>
                </c:pt>
                <c:pt idx="45">
                  <c:v>14.31</c:v>
                </c:pt>
                <c:pt idx="46">
                  <c:v>18.98</c:v>
                </c:pt>
                <c:pt idx="47">
                  <c:v>-14.66</c:v>
                </c:pt>
                <c:pt idx="48">
                  <c:v>-26.47</c:v>
                </c:pt>
                <c:pt idx="49">
                  <c:v>37.200000000000003</c:v>
                </c:pt>
                <c:pt idx="50">
                  <c:v>23.84</c:v>
                </c:pt>
                <c:pt idx="51">
                  <c:v>-7.18</c:v>
                </c:pt>
                <c:pt idx="52">
                  <c:v>6.56</c:v>
                </c:pt>
                <c:pt idx="53">
                  <c:v>18.440000000000001</c:v>
                </c:pt>
                <c:pt idx="54">
                  <c:v>32.42</c:v>
                </c:pt>
                <c:pt idx="55">
                  <c:v>-4.91</c:v>
                </c:pt>
                <c:pt idx="56">
                  <c:v>21.41</c:v>
                </c:pt>
                <c:pt idx="57">
                  <c:v>22.51</c:v>
                </c:pt>
                <c:pt idx="58">
                  <c:v>6.27</c:v>
                </c:pt>
                <c:pt idx="59">
                  <c:v>32.159999999999997</c:v>
                </c:pt>
                <c:pt idx="60">
                  <c:v>18.47</c:v>
                </c:pt>
                <c:pt idx="61">
                  <c:v>5.23</c:v>
                </c:pt>
                <c:pt idx="62">
                  <c:v>16.809999999999999</c:v>
                </c:pt>
                <c:pt idx="63">
                  <c:v>31.49</c:v>
                </c:pt>
                <c:pt idx="64">
                  <c:v>-3.17</c:v>
                </c:pt>
                <c:pt idx="65">
                  <c:v>30.55</c:v>
                </c:pt>
                <c:pt idx="66">
                  <c:v>7.67</c:v>
                </c:pt>
                <c:pt idx="67">
                  <c:v>9.99</c:v>
                </c:pt>
                <c:pt idx="68">
                  <c:v>1.31</c:v>
                </c:pt>
                <c:pt idx="69">
                  <c:v>37.43</c:v>
                </c:pt>
                <c:pt idx="70">
                  <c:v>23.07</c:v>
                </c:pt>
                <c:pt idx="71">
                  <c:v>33.36</c:v>
                </c:pt>
                <c:pt idx="72">
                  <c:v>28.58</c:v>
                </c:pt>
                <c:pt idx="73">
                  <c:v>21.04</c:v>
                </c:pt>
                <c:pt idx="74">
                  <c:v>-9.11</c:v>
                </c:pt>
                <c:pt idx="75">
                  <c:v>-11.88</c:v>
                </c:pt>
                <c:pt idx="76">
                  <c:v>-22.1</c:v>
                </c:pt>
                <c:pt idx="77">
                  <c:v>28.7</c:v>
                </c:pt>
                <c:pt idx="78" formatCode="0.00">
                  <c:v>10.872726999999999</c:v>
                </c:pt>
                <c:pt idx="79" formatCode="0.00">
                  <c:v>4.9090040000000004</c:v>
                </c:pt>
                <c:pt idx="80" formatCode="0.00">
                  <c:v>15.795338000000001</c:v>
                </c:pt>
                <c:pt idx="81" formatCode="0.00">
                  <c:v>5.4899999999999993</c:v>
                </c:pt>
                <c:pt idx="82" formatCode="0.00">
                  <c:v>-37</c:v>
                </c:pt>
                <c:pt idx="83" formatCode="0.00">
                  <c:v>26.25</c:v>
                </c:pt>
                <c:pt idx="84" formatCode="0.00">
                  <c:v>15.06</c:v>
                </c:pt>
              </c:numCache>
            </c:numRef>
          </c:val>
          <c:smooth val="0"/>
          <c:extLst>
            <c:ext xmlns:c16="http://schemas.microsoft.com/office/drawing/2014/chart" uri="{C3380CC4-5D6E-409C-BE32-E72D297353CC}">
              <c16:uniqueId val="{00000000-DB15-497D-BF86-79C8EB698952}"/>
            </c:ext>
          </c:extLst>
        </c:ser>
        <c:ser>
          <c:idx val="1"/>
          <c:order val="1"/>
          <c:tx>
            <c:strRef>
              <c:f>DATAIbbotsonrors!$D$6</c:f>
              <c:strCache>
                <c:ptCount val="1"/>
                <c:pt idx="0">
                  <c:v>Long-Term Corporate Bonds</c:v>
                </c:pt>
              </c:strCache>
            </c:strRef>
          </c:tx>
          <c:spPr>
            <a:ln>
              <a:solidFill>
                <a:srgbClr val="000000"/>
              </a:solidFill>
              <a:prstDash val="sysDash"/>
            </a:ln>
          </c:spPr>
          <c:marker>
            <c:symbol val="none"/>
          </c:marker>
          <c:cat>
            <c:numRef>
              <c:f>DATAIbbotsonrors!$A$8:$A$92</c:f>
              <c:numCache>
                <c:formatCode>General</c:formatCode>
                <c:ptCount val="85"/>
                <c:pt idx="0">
                  <c:v>1926</c:v>
                </c:pt>
                <c:pt idx="1">
                  <c:v>1927</c:v>
                </c:pt>
                <c:pt idx="2">
                  <c:v>1928</c:v>
                </c:pt>
                <c:pt idx="3">
                  <c:v>1929</c:v>
                </c:pt>
                <c:pt idx="4">
                  <c:v>1930</c:v>
                </c:pt>
                <c:pt idx="5">
                  <c:v>1931</c:v>
                </c:pt>
                <c:pt idx="6">
                  <c:v>1932</c:v>
                </c:pt>
                <c:pt idx="7">
                  <c:v>1933</c:v>
                </c:pt>
                <c:pt idx="8">
                  <c:v>1934</c:v>
                </c:pt>
                <c:pt idx="9">
                  <c:v>1935</c:v>
                </c:pt>
                <c:pt idx="10">
                  <c:v>1936</c:v>
                </c:pt>
                <c:pt idx="11">
                  <c:v>1937</c:v>
                </c:pt>
                <c:pt idx="12">
                  <c:v>1938</c:v>
                </c:pt>
                <c:pt idx="13">
                  <c:v>1939</c:v>
                </c:pt>
                <c:pt idx="14">
                  <c:v>1940</c:v>
                </c:pt>
                <c:pt idx="15">
                  <c:v>1941</c:v>
                </c:pt>
                <c:pt idx="16">
                  <c:v>1942</c:v>
                </c:pt>
                <c:pt idx="17">
                  <c:v>1943</c:v>
                </c:pt>
                <c:pt idx="18">
                  <c:v>1944</c:v>
                </c:pt>
                <c:pt idx="19">
                  <c:v>1945</c:v>
                </c:pt>
                <c:pt idx="20">
                  <c:v>1946</c:v>
                </c:pt>
                <c:pt idx="21">
                  <c:v>1947</c:v>
                </c:pt>
                <c:pt idx="22">
                  <c:v>1948</c:v>
                </c:pt>
                <c:pt idx="23">
                  <c:v>1949</c:v>
                </c:pt>
                <c:pt idx="24">
                  <c:v>1950</c:v>
                </c:pt>
                <c:pt idx="25">
                  <c:v>1951</c:v>
                </c:pt>
                <c:pt idx="26">
                  <c:v>1952</c:v>
                </c:pt>
                <c:pt idx="27">
                  <c:v>1953</c:v>
                </c:pt>
                <c:pt idx="28">
                  <c:v>1954</c:v>
                </c:pt>
                <c:pt idx="29">
                  <c:v>1955</c:v>
                </c:pt>
                <c:pt idx="30">
                  <c:v>1956</c:v>
                </c:pt>
                <c:pt idx="31">
                  <c:v>1957</c:v>
                </c:pt>
                <c:pt idx="32">
                  <c:v>1958</c:v>
                </c:pt>
                <c:pt idx="33">
                  <c:v>1959</c:v>
                </c:pt>
                <c:pt idx="34">
                  <c:v>1960</c:v>
                </c:pt>
                <c:pt idx="35">
                  <c:v>1961</c:v>
                </c:pt>
                <c:pt idx="36">
                  <c:v>1962</c:v>
                </c:pt>
                <c:pt idx="37">
                  <c:v>1963</c:v>
                </c:pt>
                <c:pt idx="38">
                  <c:v>1964</c:v>
                </c:pt>
                <c:pt idx="39">
                  <c:v>1965</c:v>
                </c:pt>
                <c:pt idx="40">
                  <c:v>1966</c:v>
                </c:pt>
                <c:pt idx="41">
                  <c:v>1967</c:v>
                </c:pt>
                <c:pt idx="42">
                  <c:v>1968</c:v>
                </c:pt>
                <c:pt idx="43">
                  <c:v>1969</c:v>
                </c:pt>
                <c:pt idx="44">
                  <c:v>1970</c:v>
                </c:pt>
                <c:pt idx="45">
                  <c:v>1971</c:v>
                </c:pt>
                <c:pt idx="46">
                  <c:v>1972</c:v>
                </c:pt>
                <c:pt idx="47">
                  <c:v>1973</c:v>
                </c:pt>
                <c:pt idx="48">
                  <c:v>1974</c:v>
                </c:pt>
                <c:pt idx="49">
                  <c:v>1975</c:v>
                </c:pt>
                <c:pt idx="50">
                  <c:v>1976</c:v>
                </c:pt>
                <c:pt idx="51">
                  <c:v>1977</c:v>
                </c:pt>
                <c:pt idx="52">
                  <c:v>1978</c:v>
                </c:pt>
                <c:pt idx="53">
                  <c:v>1979</c:v>
                </c:pt>
                <c:pt idx="54">
                  <c:v>1980</c:v>
                </c:pt>
                <c:pt idx="55">
                  <c:v>1981</c:v>
                </c:pt>
                <c:pt idx="56">
                  <c:v>1982</c:v>
                </c:pt>
                <c:pt idx="57">
                  <c:v>1983</c:v>
                </c:pt>
                <c:pt idx="58">
                  <c:v>1984</c:v>
                </c:pt>
                <c:pt idx="59">
                  <c:v>1985</c:v>
                </c:pt>
                <c:pt idx="60">
                  <c:v>1986</c:v>
                </c:pt>
                <c:pt idx="61">
                  <c:v>1987</c:v>
                </c:pt>
                <c:pt idx="62">
                  <c:v>1988</c:v>
                </c:pt>
                <c:pt idx="63">
                  <c:v>1989</c:v>
                </c:pt>
                <c:pt idx="64">
                  <c:v>1990</c:v>
                </c:pt>
                <c:pt idx="65">
                  <c:v>1991</c:v>
                </c:pt>
                <c:pt idx="66">
                  <c:v>1992</c:v>
                </c:pt>
                <c:pt idx="67">
                  <c:v>1993</c:v>
                </c:pt>
                <c:pt idx="68">
                  <c:v>1994</c:v>
                </c:pt>
                <c:pt idx="69">
                  <c:v>1995</c:v>
                </c:pt>
                <c:pt idx="70">
                  <c:v>1996</c:v>
                </c:pt>
                <c:pt idx="71">
                  <c:v>1997</c:v>
                </c:pt>
                <c:pt idx="72">
                  <c:v>1998</c:v>
                </c:pt>
                <c:pt idx="73">
                  <c:v>1999</c:v>
                </c:pt>
                <c:pt idx="74">
                  <c:v>2000</c:v>
                </c:pt>
                <c:pt idx="75">
                  <c:v>2001</c:v>
                </c:pt>
                <c:pt idx="76">
                  <c:v>2002</c:v>
                </c:pt>
                <c:pt idx="77">
                  <c:v>2003</c:v>
                </c:pt>
                <c:pt idx="78">
                  <c:v>2004</c:v>
                </c:pt>
                <c:pt idx="79">
                  <c:v>2005</c:v>
                </c:pt>
                <c:pt idx="80">
                  <c:v>2006</c:v>
                </c:pt>
                <c:pt idx="81">
                  <c:v>2007</c:v>
                </c:pt>
                <c:pt idx="82">
                  <c:v>2008</c:v>
                </c:pt>
                <c:pt idx="83">
                  <c:v>2009</c:v>
                </c:pt>
                <c:pt idx="84">
                  <c:v>2010</c:v>
                </c:pt>
              </c:numCache>
            </c:numRef>
          </c:cat>
          <c:val>
            <c:numRef>
              <c:f>DATAIbbotsonrors!$D$8:$D$92</c:f>
              <c:numCache>
                <c:formatCode>General</c:formatCode>
                <c:ptCount val="85"/>
                <c:pt idx="0">
                  <c:v>7.37</c:v>
                </c:pt>
                <c:pt idx="1">
                  <c:v>7.44</c:v>
                </c:pt>
                <c:pt idx="2">
                  <c:v>2.84</c:v>
                </c:pt>
                <c:pt idx="3">
                  <c:v>3.27</c:v>
                </c:pt>
                <c:pt idx="4">
                  <c:v>7.98</c:v>
                </c:pt>
                <c:pt idx="5">
                  <c:v>-1.85</c:v>
                </c:pt>
                <c:pt idx="6">
                  <c:v>10.82</c:v>
                </c:pt>
                <c:pt idx="7">
                  <c:v>10.38</c:v>
                </c:pt>
                <c:pt idx="8">
                  <c:v>13.84</c:v>
                </c:pt>
                <c:pt idx="9">
                  <c:v>9.61</c:v>
                </c:pt>
                <c:pt idx="10">
                  <c:v>6.74</c:v>
                </c:pt>
                <c:pt idx="11">
                  <c:v>2.75</c:v>
                </c:pt>
                <c:pt idx="12">
                  <c:v>6.13</c:v>
                </c:pt>
                <c:pt idx="13">
                  <c:v>3.97</c:v>
                </c:pt>
                <c:pt idx="14">
                  <c:v>3.39</c:v>
                </c:pt>
                <c:pt idx="15">
                  <c:v>2.73</c:v>
                </c:pt>
                <c:pt idx="16">
                  <c:v>2.6</c:v>
                </c:pt>
                <c:pt idx="17">
                  <c:v>2.83</c:v>
                </c:pt>
                <c:pt idx="18">
                  <c:v>4.7300000000000004</c:v>
                </c:pt>
                <c:pt idx="19">
                  <c:v>4.08</c:v>
                </c:pt>
                <c:pt idx="20">
                  <c:v>1.72</c:v>
                </c:pt>
                <c:pt idx="21">
                  <c:v>-2.34</c:v>
                </c:pt>
                <c:pt idx="22">
                  <c:v>4.1399999999999997</c:v>
                </c:pt>
                <c:pt idx="23">
                  <c:v>3.31</c:v>
                </c:pt>
                <c:pt idx="24">
                  <c:v>2.12</c:v>
                </c:pt>
                <c:pt idx="25">
                  <c:v>-2.69</c:v>
                </c:pt>
                <c:pt idx="26">
                  <c:v>3.52</c:v>
                </c:pt>
                <c:pt idx="27">
                  <c:v>3.41</c:v>
                </c:pt>
                <c:pt idx="28">
                  <c:v>5.39</c:v>
                </c:pt>
                <c:pt idx="29">
                  <c:v>0.48</c:v>
                </c:pt>
                <c:pt idx="30">
                  <c:v>-6.81</c:v>
                </c:pt>
                <c:pt idx="31">
                  <c:v>8.7100000000000009</c:v>
                </c:pt>
                <c:pt idx="32">
                  <c:v>-2.2200000000000002</c:v>
                </c:pt>
                <c:pt idx="33">
                  <c:v>-0.97</c:v>
                </c:pt>
                <c:pt idx="34">
                  <c:v>9.07</c:v>
                </c:pt>
                <c:pt idx="35">
                  <c:v>4.82</c:v>
                </c:pt>
                <c:pt idx="36">
                  <c:v>7.95</c:v>
                </c:pt>
                <c:pt idx="37">
                  <c:v>2.19</c:v>
                </c:pt>
                <c:pt idx="38">
                  <c:v>4.7699999999999996</c:v>
                </c:pt>
                <c:pt idx="39">
                  <c:v>-0.46</c:v>
                </c:pt>
                <c:pt idx="40">
                  <c:v>0.2</c:v>
                </c:pt>
                <c:pt idx="41">
                  <c:v>-4.95</c:v>
                </c:pt>
                <c:pt idx="42">
                  <c:v>2.57</c:v>
                </c:pt>
                <c:pt idx="43">
                  <c:v>-8.09</c:v>
                </c:pt>
                <c:pt idx="44">
                  <c:v>18.37</c:v>
                </c:pt>
                <c:pt idx="45">
                  <c:v>11.01</c:v>
                </c:pt>
                <c:pt idx="46">
                  <c:v>7.26</c:v>
                </c:pt>
                <c:pt idx="47">
                  <c:v>1.1399999999999999</c:v>
                </c:pt>
                <c:pt idx="48">
                  <c:v>-3.06</c:v>
                </c:pt>
                <c:pt idx="49">
                  <c:v>14.64</c:v>
                </c:pt>
                <c:pt idx="50">
                  <c:v>18.649999999999999</c:v>
                </c:pt>
                <c:pt idx="51">
                  <c:v>1.71</c:v>
                </c:pt>
                <c:pt idx="52">
                  <c:v>-7.0000000000000007E-2</c:v>
                </c:pt>
                <c:pt idx="53">
                  <c:v>-4.18</c:v>
                </c:pt>
                <c:pt idx="54">
                  <c:v>-2.76</c:v>
                </c:pt>
                <c:pt idx="55">
                  <c:v>-1.24</c:v>
                </c:pt>
                <c:pt idx="56">
                  <c:v>42.56</c:v>
                </c:pt>
                <c:pt idx="57">
                  <c:v>6.26</c:v>
                </c:pt>
                <c:pt idx="58">
                  <c:v>16.86</c:v>
                </c:pt>
                <c:pt idx="59">
                  <c:v>30.09</c:v>
                </c:pt>
                <c:pt idx="60">
                  <c:v>19.850000000000001</c:v>
                </c:pt>
                <c:pt idx="61">
                  <c:v>-0.27</c:v>
                </c:pt>
                <c:pt idx="62">
                  <c:v>10.7</c:v>
                </c:pt>
                <c:pt idx="63">
                  <c:v>16.23</c:v>
                </c:pt>
                <c:pt idx="64">
                  <c:v>6.78</c:v>
                </c:pt>
                <c:pt idx="65">
                  <c:v>19.89</c:v>
                </c:pt>
                <c:pt idx="66">
                  <c:v>9.39</c:v>
                </c:pt>
                <c:pt idx="67">
                  <c:v>13.19</c:v>
                </c:pt>
                <c:pt idx="68">
                  <c:v>-5.76</c:v>
                </c:pt>
                <c:pt idx="69">
                  <c:v>27.2</c:v>
                </c:pt>
                <c:pt idx="70">
                  <c:v>1.4</c:v>
                </c:pt>
                <c:pt idx="71">
                  <c:v>12.95</c:v>
                </c:pt>
                <c:pt idx="72">
                  <c:v>10.76</c:v>
                </c:pt>
                <c:pt idx="73">
                  <c:v>-7.45</c:v>
                </c:pt>
                <c:pt idx="74">
                  <c:v>12.87</c:v>
                </c:pt>
                <c:pt idx="75">
                  <c:v>10.65</c:v>
                </c:pt>
                <c:pt idx="76">
                  <c:v>16.329999999999998</c:v>
                </c:pt>
                <c:pt idx="77">
                  <c:v>5.27</c:v>
                </c:pt>
                <c:pt idx="78" formatCode="0.00">
                  <c:v>8.7212289999999992</c:v>
                </c:pt>
                <c:pt idx="79" formatCode="0.00">
                  <c:v>5.8699389999999996</c:v>
                </c:pt>
                <c:pt idx="80" formatCode="0.00">
                  <c:v>3.243274</c:v>
                </c:pt>
                <c:pt idx="81" formatCode="0.00">
                  <c:v>2.6</c:v>
                </c:pt>
                <c:pt idx="82" formatCode="0.00">
                  <c:v>8.7800000000000011</c:v>
                </c:pt>
                <c:pt idx="83" formatCode="0.00">
                  <c:v>7.8</c:v>
                </c:pt>
                <c:pt idx="84" formatCode="0.00">
                  <c:v>8.3000000000000007</c:v>
                </c:pt>
              </c:numCache>
            </c:numRef>
          </c:val>
          <c:smooth val="0"/>
          <c:extLst>
            <c:ext xmlns:c16="http://schemas.microsoft.com/office/drawing/2014/chart" uri="{C3380CC4-5D6E-409C-BE32-E72D297353CC}">
              <c16:uniqueId val="{00000001-DB15-497D-BF86-79C8EB698952}"/>
            </c:ext>
          </c:extLst>
        </c:ser>
        <c:ser>
          <c:idx val="2"/>
          <c:order val="2"/>
          <c:tx>
            <c:strRef>
              <c:f>DATAIbbotsonrors!$E$6</c:f>
              <c:strCache>
                <c:ptCount val="1"/>
                <c:pt idx="0">
                  <c:v>Long-Term Government Bonds</c:v>
                </c:pt>
              </c:strCache>
            </c:strRef>
          </c:tx>
          <c:spPr>
            <a:ln>
              <a:solidFill>
                <a:srgbClr val="000000"/>
              </a:solidFill>
              <a:prstDash val="sysDot"/>
            </a:ln>
          </c:spPr>
          <c:marker>
            <c:symbol val="none"/>
          </c:marker>
          <c:cat>
            <c:numRef>
              <c:f>DATAIbbotsonrors!$A$8:$A$92</c:f>
              <c:numCache>
                <c:formatCode>General</c:formatCode>
                <c:ptCount val="85"/>
                <c:pt idx="0">
                  <c:v>1926</c:v>
                </c:pt>
                <c:pt idx="1">
                  <c:v>1927</c:v>
                </c:pt>
                <c:pt idx="2">
                  <c:v>1928</c:v>
                </c:pt>
                <c:pt idx="3">
                  <c:v>1929</c:v>
                </c:pt>
                <c:pt idx="4">
                  <c:v>1930</c:v>
                </c:pt>
                <c:pt idx="5">
                  <c:v>1931</c:v>
                </c:pt>
                <c:pt idx="6">
                  <c:v>1932</c:v>
                </c:pt>
                <c:pt idx="7">
                  <c:v>1933</c:v>
                </c:pt>
                <c:pt idx="8">
                  <c:v>1934</c:v>
                </c:pt>
                <c:pt idx="9">
                  <c:v>1935</c:v>
                </c:pt>
                <c:pt idx="10">
                  <c:v>1936</c:v>
                </c:pt>
                <c:pt idx="11">
                  <c:v>1937</c:v>
                </c:pt>
                <c:pt idx="12">
                  <c:v>1938</c:v>
                </c:pt>
                <c:pt idx="13">
                  <c:v>1939</c:v>
                </c:pt>
                <c:pt idx="14">
                  <c:v>1940</c:v>
                </c:pt>
                <c:pt idx="15">
                  <c:v>1941</c:v>
                </c:pt>
                <c:pt idx="16">
                  <c:v>1942</c:v>
                </c:pt>
                <c:pt idx="17">
                  <c:v>1943</c:v>
                </c:pt>
                <c:pt idx="18">
                  <c:v>1944</c:v>
                </c:pt>
                <c:pt idx="19">
                  <c:v>1945</c:v>
                </c:pt>
                <c:pt idx="20">
                  <c:v>1946</c:v>
                </c:pt>
                <c:pt idx="21">
                  <c:v>1947</c:v>
                </c:pt>
                <c:pt idx="22">
                  <c:v>1948</c:v>
                </c:pt>
                <c:pt idx="23">
                  <c:v>1949</c:v>
                </c:pt>
                <c:pt idx="24">
                  <c:v>1950</c:v>
                </c:pt>
                <c:pt idx="25">
                  <c:v>1951</c:v>
                </c:pt>
                <c:pt idx="26">
                  <c:v>1952</c:v>
                </c:pt>
                <c:pt idx="27">
                  <c:v>1953</c:v>
                </c:pt>
                <c:pt idx="28">
                  <c:v>1954</c:v>
                </c:pt>
                <c:pt idx="29">
                  <c:v>1955</c:v>
                </c:pt>
                <c:pt idx="30">
                  <c:v>1956</c:v>
                </c:pt>
                <c:pt idx="31">
                  <c:v>1957</c:v>
                </c:pt>
                <c:pt idx="32">
                  <c:v>1958</c:v>
                </c:pt>
                <c:pt idx="33">
                  <c:v>1959</c:v>
                </c:pt>
                <c:pt idx="34">
                  <c:v>1960</c:v>
                </c:pt>
                <c:pt idx="35">
                  <c:v>1961</c:v>
                </c:pt>
                <c:pt idx="36">
                  <c:v>1962</c:v>
                </c:pt>
                <c:pt idx="37">
                  <c:v>1963</c:v>
                </c:pt>
                <c:pt idx="38">
                  <c:v>1964</c:v>
                </c:pt>
                <c:pt idx="39">
                  <c:v>1965</c:v>
                </c:pt>
                <c:pt idx="40">
                  <c:v>1966</c:v>
                </c:pt>
                <c:pt idx="41">
                  <c:v>1967</c:v>
                </c:pt>
                <c:pt idx="42">
                  <c:v>1968</c:v>
                </c:pt>
                <c:pt idx="43">
                  <c:v>1969</c:v>
                </c:pt>
                <c:pt idx="44">
                  <c:v>1970</c:v>
                </c:pt>
                <c:pt idx="45">
                  <c:v>1971</c:v>
                </c:pt>
                <c:pt idx="46">
                  <c:v>1972</c:v>
                </c:pt>
                <c:pt idx="47">
                  <c:v>1973</c:v>
                </c:pt>
                <c:pt idx="48">
                  <c:v>1974</c:v>
                </c:pt>
                <c:pt idx="49">
                  <c:v>1975</c:v>
                </c:pt>
                <c:pt idx="50">
                  <c:v>1976</c:v>
                </c:pt>
                <c:pt idx="51">
                  <c:v>1977</c:v>
                </c:pt>
                <c:pt idx="52">
                  <c:v>1978</c:v>
                </c:pt>
                <c:pt idx="53">
                  <c:v>1979</c:v>
                </c:pt>
                <c:pt idx="54">
                  <c:v>1980</c:v>
                </c:pt>
                <c:pt idx="55">
                  <c:v>1981</c:v>
                </c:pt>
                <c:pt idx="56">
                  <c:v>1982</c:v>
                </c:pt>
                <c:pt idx="57">
                  <c:v>1983</c:v>
                </c:pt>
                <c:pt idx="58">
                  <c:v>1984</c:v>
                </c:pt>
                <c:pt idx="59">
                  <c:v>1985</c:v>
                </c:pt>
                <c:pt idx="60">
                  <c:v>1986</c:v>
                </c:pt>
                <c:pt idx="61">
                  <c:v>1987</c:v>
                </c:pt>
                <c:pt idx="62">
                  <c:v>1988</c:v>
                </c:pt>
                <c:pt idx="63">
                  <c:v>1989</c:v>
                </c:pt>
                <c:pt idx="64">
                  <c:v>1990</c:v>
                </c:pt>
                <c:pt idx="65">
                  <c:v>1991</c:v>
                </c:pt>
                <c:pt idx="66">
                  <c:v>1992</c:v>
                </c:pt>
                <c:pt idx="67">
                  <c:v>1993</c:v>
                </c:pt>
                <c:pt idx="68">
                  <c:v>1994</c:v>
                </c:pt>
                <c:pt idx="69">
                  <c:v>1995</c:v>
                </c:pt>
                <c:pt idx="70">
                  <c:v>1996</c:v>
                </c:pt>
                <c:pt idx="71">
                  <c:v>1997</c:v>
                </c:pt>
                <c:pt idx="72">
                  <c:v>1998</c:v>
                </c:pt>
                <c:pt idx="73">
                  <c:v>1999</c:v>
                </c:pt>
                <c:pt idx="74">
                  <c:v>2000</c:v>
                </c:pt>
                <c:pt idx="75">
                  <c:v>2001</c:v>
                </c:pt>
                <c:pt idx="76">
                  <c:v>2002</c:v>
                </c:pt>
                <c:pt idx="77">
                  <c:v>2003</c:v>
                </c:pt>
                <c:pt idx="78">
                  <c:v>2004</c:v>
                </c:pt>
                <c:pt idx="79">
                  <c:v>2005</c:v>
                </c:pt>
                <c:pt idx="80">
                  <c:v>2006</c:v>
                </c:pt>
                <c:pt idx="81">
                  <c:v>2007</c:v>
                </c:pt>
                <c:pt idx="82">
                  <c:v>2008</c:v>
                </c:pt>
                <c:pt idx="83">
                  <c:v>2009</c:v>
                </c:pt>
                <c:pt idx="84">
                  <c:v>2010</c:v>
                </c:pt>
              </c:numCache>
            </c:numRef>
          </c:cat>
          <c:val>
            <c:numRef>
              <c:f>DATAIbbotsonrors!$E$8:$E$92</c:f>
              <c:numCache>
                <c:formatCode>General</c:formatCode>
                <c:ptCount val="85"/>
                <c:pt idx="0">
                  <c:v>7.77</c:v>
                </c:pt>
                <c:pt idx="1">
                  <c:v>8.93</c:v>
                </c:pt>
                <c:pt idx="2">
                  <c:v>0.1</c:v>
                </c:pt>
                <c:pt idx="3">
                  <c:v>3.42</c:v>
                </c:pt>
                <c:pt idx="4">
                  <c:v>4.66</c:v>
                </c:pt>
                <c:pt idx="5">
                  <c:v>-5.31</c:v>
                </c:pt>
                <c:pt idx="6">
                  <c:v>16.84</c:v>
                </c:pt>
                <c:pt idx="7">
                  <c:v>-7.0000000000000007E-2</c:v>
                </c:pt>
                <c:pt idx="8">
                  <c:v>10.029999999999999</c:v>
                </c:pt>
                <c:pt idx="9">
                  <c:v>4.9800000000000004</c:v>
                </c:pt>
                <c:pt idx="10">
                  <c:v>7.52</c:v>
                </c:pt>
                <c:pt idx="11">
                  <c:v>0.23</c:v>
                </c:pt>
                <c:pt idx="12">
                  <c:v>5.53</c:v>
                </c:pt>
                <c:pt idx="13">
                  <c:v>5.94</c:v>
                </c:pt>
                <c:pt idx="14">
                  <c:v>6.09</c:v>
                </c:pt>
                <c:pt idx="15">
                  <c:v>0.93</c:v>
                </c:pt>
                <c:pt idx="16">
                  <c:v>3.22</c:v>
                </c:pt>
                <c:pt idx="17">
                  <c:v>2.08</c:v>
                </c:pt>
                <c:pt idx="18">
                  <c:v>2.81</c:v>
                </c:pt>
                <c:pt idx="19">
                  <c:v>10.73</c:v>
                </c:pt>
                <c:pt idx="20">
                  <c:v>-0.1</c:v>
                </c:pt>
                <c:pt idx="21">
                  <c:v>-2.62</c:v>
                </c:pt>
                <c:pt idx="22">
                  <c:v>3.4</c:v>
                </c:pt>
                <c:pt idx="23">
                  <c:v>6.45</c:v>
                </c:pt>
                <c:pt idx="24">
                  <c:v>0.06</c:v>
                </c:pt>
                <c:pt idx="25">
                  <c:v>-3.93</c:v>
                </c:pt>
                <c:pt idx="26">
                  <c:v>1.1599999999999999</c:v>
                </c:pt>
                <c:pt idx="27">
                  <c:v>3.64</c:v>
                </c:pt>
                <c:pt idx="28">
                  <c:v>7.19</c:v>
                </c:pt>
                <c:pt idx="29">
                  <c:v>-1.29</c:v>
                </c:pt>
                <c:pt idx="30">
                  <c:v>-5.59</c:v>
                </c:pt>
                <c:pt idx="31">
                  <c:v>7.46</c:v>
                </c:pt>
                <c:pt idx="32">
                  <c:v>-6.09</c:v>
                </c:pt>
                <c:pt idx="33">
                  <c:v>-2.2599999999999998</c:v>
                </c:pt>
                <c:pt idx="34">
                  <c:v>13.78</c:v>
                </c:pt>
                <c:pt idx="35">
                  <c:v>0.97</c:v>
                </c:pt>
                <c:pt idx="36">
                  <c:v>6.89</c:v>
                </c:pt>
                <c:pt idx="37">
                  <c:v>1.21</c:v>
                </c:pt>
                <c:pt idx="38">
                  <c:v>3.51</c:v>
                </c:pt>
                <c:pt idx="39">
                  <c:v>0.71</c:v>
                </c:pt>
                <c:pt idx="40">
                  <c:v>3.65</c:v>
                </c:pt>
                <c:pt idx="41">
                  <c:v>-9.18</c:v>
                </c:pt>
                <c:pt idx="42">
                  <c:v>-0.26</c:v>
                </c:pt>
                <c:pt idx="43">
                  <c:v>-5.07</c:v>
                </c:pt>
                <c:pt idx="44">
                  <c:v>12.11</c:v>
                </c:pt>
                <c:pt idx="45">
                  <c:v>13.23</c:v>
                </c:pt>
                <c:pt idx="46">
                  <c:v>5.69</c:v>
                </c:pt>
                <c:pt idx="47">
                  <c:v>-1.1100000000000001</c:v>
                </c:pt>
                <c:pt idx="48">
                  <c:v>4.3499999999999996</c:v>
                </c:pt>
                <c:pt idx="49">
                  <c:v>9.1999999999999993</c:v>
                </c:pt>
                <c:pt idx="50">
                  <c:v>16.75</c:v>
                </c:pt>
                <c:pt idx="51">
                  <c:v>-0.69</c:v>
                </c:pt>
                <c:pt idx="52">
                  <c:v>-1.18</c:v>
                </c:pt>
                <c:pt idx="53">
                  <c:v>-1.23</c:v>
                </c:pt>
                <c:pt idx="54">
                  <c:v>-3.95</c:v>
                </c:pt>
                <c:pt idx="55">
                  <c:v>1.86</c:v>
                </c:pt>
                <c:pt idx="56">
                  <c:v>40.36</c:v>
                </c:pt>
                <c:pt idx="57">
                  <c:v>0.65</c:v>
                </c:pt>
                <c:pt idx="58">
                  <c:v>15.48</c:v>
                </c:pt>
                <c:pt idx="59">
                  <c:v>30.97</c:v>
                </c:pt>
                <c:pt idx="60">
                  <c:v>24.53</c:v>
                </c:pt>
                <c:pt idx="61">
                  <c:v>-2.71</c:v>
                </c:pt>
                <c:pt idx="62">
                  <c:v>9.67</c:v>
                </c:pt>
                <c:pt idx="63">
                  <c:v>18.11</c:v>
                </c:pt>
                <c:pt idx="64">
                  <c:v>6.18</c:v>
                </c:pt>
                <c:pt idx="65">
                  <c:v>19.3</c:v>
                </c:pt>
                <c:pt idx="66">
                  <c:v>8.0500000000000007</c:v>
                </c:pt>
                <c:pt idx="67">
                  <c:v>18.239999999999998</c:v>
                </c:pt>
                <c:pt idx="68">
                  <c:v>-7.77</c:v>
                </c:pt>
                <c:pt idx="69">
                  <c:v>31.67</c:v>
                </c:pt>
                <c:pt idx="70">
                  <c:v>-0.93</c:v>
                </c:pt>
                <c:pt idx="71">
                  <c:v>15.85</c:v>
                </c:pt>
                <c:pt idx="72">
                  <c:v>13.06</c:v>
                </c:pt>
                <c:pt idx="73">
                  <c:v>-8.9600000000000009</c:v>
                </c:pt>
                <c:pt idx="74">
                  <c:v>21.28</c:v>
                </c:pt>
                <c:pt idx="75">
                  <c:v>3.7</c:v>
                </c:pt>
                <c:pt idx="76">
                  <c:v>17.84</c:v>
                </c:pt>
                <c:pt idx="77">
                  <c:v>1.45</c:v>
                </c:pt>
                <c:pt idx="78" formatCode="0.00">
                  <c:v>8.5097699999999996</c:v>
                </c:pt>
                <c:pt idx="79" formatCode="0.00">
                  <c:v>7.8123479999999992</c:v>
                </c:pt>
                <c:pt idx="80" formatCode="0.00">
                  <c:v>1.1886129999999999</c:v>
                </c:pt>
                <c:pt idx="81" formatCode="0.00">
                  <c:v>9.879999999999999</c:v>
                </c:pt>
                <c:pt idx="82" formatCode="0.00">
                  <c:v>25.869999999999997</c:v>
                </c:pt>
                <c:pt idx="83" formatCode="0.00">
                  <c:v>-9.25</c:v>
                </c:pt>
                <c:pt idx="84" formatCode="0.00">
                  <c:v>7.26</c:v>
                </c:pt>
              </c:numCache>
            </c:numRef>
          </c:val>
          <c:smooth val="0"/>
          <c:extLst>
            <c:ext xmlns:c16="http://schemas.microsoft.com/office/drawing/2014/chart" uri="{C3380CC4-5D6E-409C-BE32-E72D297353CC}">
              <c16:uniqueId val="{00000002-DB15-497D-BF86-79C8EB698952}"/>
            </c:ext>
          </c:extLst>
        </c:ser>
        <c:dLbls>
          <c:showLegendKey val="0"/>
          <c:showVal val="0"/>
          <c:showCatName val="0"/>
          <c:showSerName val="0"/>
          <c:showPercent val="0"/>
          <c:showBubbleSize val="0"/>
        </c:dLbls>
        <c:smooth val="0"/>
        <c:axId val="499429456"/>
        <c:axId val="499421616"/>
      </c:lineChart>
      <c:catAx>
        <c:axId val="499429456"/>
        <c:scaling>
          <c:orientation val="minMax"/>
        </c:scaling>
        <c:delete val="0"/>
        <c:axPos val="b"/>
        <c:numFmt formatCode="General" sourceLinked="1"/>
        <c:majorTickMark val="out"/>
        <c:minorTickMark val="none"/>
        <c:tickLblPos val="nextTo"/>
        <c:txPr>
          <a:bodyPr/>
          <a:lstStyle/>
          <a:p>
            <a:pPr>
              <a:defRPr sz="1400" b="1"/>
            </a:pPr>
            <a:endParaRPr lang="en-US"/>
          </a:p>
        </c:txPr>
        <c:crossAx val="499421616"/>
        <c:crossesAt val="-60"/>
        <c:auto val="1"/>
        <c:lblAlgn val="ctr"/>
        <c:lblOffset val="100"/>
        <c:tickLblSkip val="5"/>
        <c:tickMarkSkip val="5"/>
        <c:noMultiLvlLbl val="0"/>
      </c:catAx>
      <c:valAx>
        <c:axId val="499421616"/>
        <c:scaling>
          <c:orientation val="minMax"/>
        </c:scaling>
        <c:delete val="0"/>
        <c:axPos val="l"/>
        <c:majorGridlines/>
        <c:title>
          <c:tx>
            <c:rich>
              <a:bodyPr rot="0" vert="wordArtVert"/>
              <a:lstStyle/>
              <a:p>
                <a:pPr>
                  <a:defRPr sz="1400"/>
                </a:pPr>
                <a:r>
                  <a:rPr lang="en-US" sz="1400"/>
                  <a:t>Percentage</a:t>
                </a:r>
              </a:p>
            </c:rich>
          </c:tx>
          <c:overlay val="0"/>
        </c:title>
        <c:numFmt formatCode="General" sourceLinked="1"/>
        <c:majorTickMark val="out"/>
        <c:minorTickMark val="none"/>
        <c:tickLblPos val="nextTo"/>
        <c:txPr>
          <a:bodyPr/>
          <a:lstStyle/>
          <a:p>
            <a:pPr>
              <a:defRPr sz="1400" b="1"/>
            </a:pPr>
            <a:endParaRPr lang="en-US"/>
          </a:p>
        </c:txPr>
        <c:crossAx val="499429456"/>
        <c:crosses val="autoZero"/>
        <c:crossBetween val="between"/>
      </c:valAx>
      <c:spPr>
        <a:ln>
          <a:solidFill>
            <a:srgbClr val="000000"/>
          </a:solidFill>
        </a:ln>
      </c:spPr>
    </c:plotArea>
    <c:legend>
      <c:legendPos val="b"/>
      <c:layout>
        <c:manualLayout>
          <c:xMode val="edge"/>
          <c:yMode val="edge"/>
          <c:x val="7.6919074542994903E-2"/>
          <c:y val="0.94033065290207463"/>
          <c:w val="0.85789554615900077"/>
          <c:h val="4.1464627557213675E-2"/>
        </c:manualLayout>
      </c:layout>
      <c:overlay val="0"/>
      <c:txPr>
        <a:bodyPr/>
        <a:lstStyle/>
        <a:p>
          <a:pPr>
            <a:defRPr sz="1400" b="1"/>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tabColor rgb="FF92D050"/>
  </sheetPr>
  <sheetViews>
    <sheetView zoomScale="50"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rgb="FF92D050"/>
  </sheetPr>
  <sheetViews>
    <sheetView zoomScale="64" workbookViewId="0" zoomToFit="1"/>
  </sheetViews>
  <pageMargins left="0.7" right="0.7" top="0.75" bottom="0.75" header="0.3" footer="0.3"/>
  <pageSetup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92D050"/>
  </sheetPr>
  <sheetViews>
    <sheetView zoomScale="110" workbookViewId="0"/>
  </sheetViews>
  <pageMargins left="0.7" right="0.7" top="0.75" bottom="0.75" header="0.3" footer="0.3"/>
  <pageSetup orientation="landscape"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tabColor rgb="FF92D050"/>
  </sheetPr>
  <sheetViews>
    <sheetView zoomScale="64" workbookViewId="0" zoomToFit="1"/>
  </sheetViews>
  <pageMargins left="0.7" right="0.7" top="0.75" bottom="0.75" header="0.3" footer="0.3"/>
  <pageSetup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tabColor rgb="FF92D050"/>
  </sheetPr>
  <sheetViews>
    <sheetView zoomScale="67" workbookViewId="0" zoomToFit="1"/>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tabColor rgb="FF92D050"/>
  </sheetPr>
  <sheetViews>
    <sheetView zoomScale="6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tabColor rgb="FF92D050"/>
  </sheetPr>
  <sheetViews>
    <sheetView zoomScale="59"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92D050"/>
  </sheetPr>
  <sheetViews>
    <sheetView zoomScale="5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rgb="FF92D050"/>
  </sheetPr>
  <sheetViews>
    <sheetView zoomScale="59"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3" tint="0.39997558519241921"/>
  </sheetPr>
  <sheetViews>
    <sheetView zoomScale="60" workbookViewId="0"/>
  </sheetViews>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theme="3" tint="0.39997558519241921"/>
  </sheetPr>
  <sheetViews>
    <sheetView zoomScale="60" workbookViewId="0"/>
  </sheetViews>
  <pageMargins left="0.75" right="0.75" top="1" bottom="1" header="0.5" footer="0.5"/>
  <pageSetup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theme="3" tint="0.39997558519241921"/>
  </sheetPr>
  <sheetViews>
    <sheetView zoomScale="60" workbookViewId="0"/>
  </sheetViews>
  <pageMargins left="0.75" right="0.75" top="1" bottom="1" header="0.5" footer="0.5"/>
  <pageSetup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3" tint="0.39997558519241921"/>
  </sheetPr>
  <sheetViews>
    <sheetView zoomScale="60" workbookViewId="0"/>
  </sheetViews>
  <pageMargins left="0.75" right="0.75" top="1" bottom="1" header="0.5" footer="0.5"/>
  <pageSetup orientation="landscape" r:id="rId1"/>
  <headerFooter alignWithMargins="0"/>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5" tint="0.39997558519241921"/>
  </sheetPr>
  <sheetViews>
    <sheetView zoomScale="5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8653220" cy="6285424"/>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568765" cy="5827059"/>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0.7892</cdr:x>
      <cdr:y>0.07247</cdr:y>
    </cdr:from>
    <cdr:to>
      <cdr:x>0.92527</cdr:x>
      <cdr:y>0.89005</cdr:y>
    </cdr:to>
    <cdr:sp macro="" textlink="">
      <cdr:nvSpPr>
        <cdr:cNvPr id="207879" name="Rectangle 7"/>
        <cdr:cNvSpPr>
          <a:spLocks xmlns:a="http://schemas.openxmlformats.org/drawingml/2006/main" noChangeArrowheads="1"/>
        </cdr:cNvSpPr>
      </cdr:nvSpPr>
      <cdr:spPr bwMode="auto">
        <a:xfrm xmlns:a="http://schemas.openxmlformats.org/drawingml/2006/main">
          <a:off x="6753365" y="421341"/>
          <a:ext cx="1164387" cy="4753453"/>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0.13503</cdr:x>
      <cdr:y>0.0771</cdr:y>
    </cdr:from>
    <cdr:to>
      <cdr:x>0.1519</cdr:x>
      <cdr:y>0.89005</cdr:y>
    </cdr:to>
    <cdr:sp macro="" textlink="">
      <cdr:nvSpPr>
        <cdr:cNvPr id="14" name="Rectangle 13"/>
        <cdr:cNvSpPr>
          <a:spLocks xmlns:a="http://schemas.openxmlformats.org/drawingml/2006/main" noChangeArrowheads="1"/>
        </cdr:cNvSpPr>
      </cdr:nvSpPr>
      <cdr:spPr bwMode="auto">
        <a:xfrm xmlns:a="http://schemas.openxmlformats.org/drawingml/2006/main">
          <a:off x="1155486" y="448235"/>
          <a:ext cx="144395" cy="4726569"/>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0.52124</cdr:x>
      <cdr:y>0.0771</cdr:y>
    </cdr:from>
    <cdr:to>
      <cdr:x>0.60184</cdr:x>
      <cdr:y>0.89005</cdr:y>
    </cdr:to>
    <cdr:sp macro="" textlink="">
      <cdr:nvSpPr>
        <cdr:cNvPr id="15" name="Rectangle 14"/>
        <cdr:cNvSpPr>
          <a:spLocks xmlns:a="http://schemas.openxmlformats.org/drawingml/2006/main" noChangeArrowheads="1"/>
        </cdr:cNvSpPr>
      </cdr:nvSpPr>
      <cdr:spPr bwMode="auto">
        <a:xfrm xmlns:a="http://schemas.openxmlformats.org/drawingml/2006/main">
          <a:off x="4460387" y="448235"/>
          <a:ext cx="689715" cy="4726569"/>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0.79339</cdr:x>
      <cdr:y>0.12165</cdr:y>
    </cdr:from>
    <cdr:to>
      <cdr:x>0.92945</cdr:x>
      <cdr:y>0.16784</cdr:y>
    </cdr:to>
    <cdr:sp macro="" textlink="">
      <cdr:nvSpPr>
        <cdr:cNvPr id="16" name="TextBox 15"/>
        <cdr:cNvSpPr txBox="1"/>
      </cdr:nvSpPr>
      <cdr:spPr>
        <a:xfrm xmlns:a="http://schemas.openxmlformats.org/drawingml/2006/main">
          <a:off x="6795260" y="708205"/>
          <a:ext cx="1165337" cy="2689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Greenspan Era</a:t>
          </a:r>
        </a:p>
      </cdr:txBody>
    </cdr:sp>
  </cdr:relSizeAnchor>
  <cdr:relSizeAnchor xmlns:cdr="http://schemas.openxmlformats.org/drawingml/2006/chartDrawing">
    <cdr:from>
      <cdr:x>0.51183</cdr:x>
      <cdr:y>0.10317</cdr:y>
    </cdr:from>
    <cdr:to>
      <cdr:x>0.62173</cdr:x>
      <cdr:y>0.22174</cdr:y>
    </cdr:to>
    <cdr:sp macro="" textlink="">
      <cdr:nvSpPr>
        <cdr:cNvPr id="8" name="TextBox 1"/>
        <cdr:cNvSpPr txBox="1"/>
      </cdr:nvSpPr>
      <cdr:spPr>
        <a:xfrm xmlns:a="http://schemas.openxmlformats.org/drawingml/2006/main">
          <a:off x="4383734" y="600623"/>
          <a:ext cx="941280" cy="690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Great Depression and WWII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0.45297</cdr:x>
      <cdr:y>0.13896</cdr:y>
    </cdr:from>
    <cdr:to>
      <cdr:x>0.59826</cdr:x>
      <cdr:y>0.21504</cdr:y>
    </cdr:to>
    <cdr:sp macro="" textlink="">
      <cdr:nvSpPr>
        <cdr:cNvPr id="2" name="TextBox 1"/>
        <cdr:cNvSpPr txBox="1"/>
      </cdr:nvSpPr>
      <cdr:spPr>
        <a:xfrm xmlns:a="http://schemas.openxmlformats.org/drawingml/2006/main">
          <a:off x="3919657" y="873451"/>
          <a:ext cx="1257208" cy="47819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200" b="1">
              <a:latin typeface="Times New Roman" pitchFamily="18" charset="0"/>
              <a:cs typeface="Times New Roman" pitchFamily="18" charset="0"/>
            </a:rPr>
            <a:t>Equity</a:t>
          </a:r>
          <a:r>
            <a:rPr lang="en-US" sz="1200" b="1" baseline="0">
              <a:latin typeface="Times New Roman" pitchFamily="18" charset="0"/>
              <a:cs typeface="Times New Roman" pitchFamily="18" charset="0"/>
            </a:rPr>
            <a:t> Real Rate of Return</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0.45733</cdr:x>
      <cdr:y>0.20548</cdr:y>
    </cdr:from>
    <cdr:to>
      <cdr:x>0.50622</cdr:x>
      <cdr:y>0.28685</cdr:y>
    </cdr:to>
    <cdr:sp macro="" textlink="">
      <cdr:nvSpPr>
        <cdr:cNvPr id="6" name="Straight Arrow Connector 5"/>
        <cdr:cNvSpPr/>
      </cdr:nvSpPr>
      <cdr:spPr>
        <a:xfrm xmlns:a="http://schemas.openxmlformats.org/drawingml/2006/main" rot="10800000" flipV="1">
          <a:off x="3957410" y="1291525"/>
          <a:ext cx="423013" cy="51142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0.27985</cdr:x>
      <cdr:y>0.15833</cdr:y>
    </cdr:from>
    <cdr:to>
      <cdr:x>0.45771</cdr:x>
      <cdr:y>0.26347</cdr:y>
    </cdr:to>
    <cdr:sp macro="" textlink="">
      <cdr:nvSpPr>
        <cdr:cNvPr id="7" name="TextBox 1"/>
        <cdr:cNvSpPr txBox="1"/>
      </cdr:nvSpPr>
      <cdr:spPr>
        <a:xfrm xmlns:a="http://schemas.openxmlformats.org/drawingml/2006/main">
          <a:off x="2421611" y="995175"/>
          <a:ext cx="1539066" cy="660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Times New Roman" pitchFamily="18" charset="0"/>
              <a:cs typeface="Times New Roman" pitchFamily="18" charset="0"/>
            </a:rPr>
            <a:t>Adjusted Corporate</a:t>
          </a:r>
        </a:p>
        <a:p xmlns:a="http://schemas.openxmlformats.org/drawingml/2006/main">
          <a:r>
            <a:rPr lang="en-US" sz="1200" b="1" baseline="0">
              <a:latin typeface="Times New Roman" pitchFamily="18" charset="0"/>
              <a:cs typeface="Times New Roman" pitchFamily="18" charset="0"/>
            </a:rPr>
            <a:t> Real Incremental Rate of Return </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0.3145</cdr:x>
      <cdr:y>0.25618</cdr:y>
    </cdr:from>
    <cdr:to>
      <cdr:x>0.33809</cdr:x>
      <cdr:y>0.31751</cdr:y>
    </cdr:to>
    <cdr:sp macro="" textlink="">
      <cdr:nvSpPr>
        <cdr:cNvPr id="8" name="Straight Arrow Connector 7"/>
        <cdr:cNvSpPr/>
      </cdr:nvSpPr>
      <cdr:spPr>
        <a:xfrm xmlns:a="http://schemas.openxmlformats.org/drawingml/2006/main" rot="10800000" flipV="1">
          <a:off x="2721428" y="1610179"/>
          <a:ext cx="204105" cy="38553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0.56656</cdr:x>
      <cdr:y>0.06147</cdr:y>
    </cdr:from>
    <cdr:to>
      <cdr:x>0.91362</cdr:x>
      <cdr:y>0.15335</cdr:y>
    </cdr:to>
    <cdr:sp macro="" textlink="">
      <cdr:nvSpPr>
        <cdr:cNvPr id="9" name="TextBox 1"/>
        <cdr:cNvSpPr txBox="1"/>
      </cdr:nvSpPr>
      <cdr:spPr>
        <a:xfrm xmlns:a="http://schemas.openxmlformats.org/drawingml/2006/main">
          <a:off x="4902606" y="386368"/>
          <a:ext cx="3003108" cy="5774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400" b="1" i="1"/>
            <a:t>Average real equity</a:t>
          </a:r>
          <a:r>
            <a:rPr lang="en-US" sz="1400" b="1" i="1" baseline="0"/>
            <a:t> return    = 9.83%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400" b="1" i="1">
              <a:effectLst/>
              <a:latin typeface="+mn-lt"/>
              <a:ea typeface="+mn-ea"/>
              <a:cs typeface="+mn-cs"/>
            </a:rPr>
            <a:t>Average real adj.</a:t>
          </a:r>
          <a:r>
            <a:rPr lang="en-US" sz="1400" b="1" i="1" baseline="0">
              <a:effectLst/>
              <a:latin typeface="+mn-lt"/>
              <a:ea typeface="+mn-ea"/>
              <a:cs typeface="+mn-cs"/>
            </a:rPr>
            <a:t> </a:t>
          </a:r>
          <a:r>
            <a:rPr lang="en-US" sz="1400" b="1" i="1">
              <a:effectLst/>
              <a:latin typeface="+mn-lt"/>
              <a:ea typeface="+mn-ea"/>
              <a:cs typeface="+mn-cs"/>
            </a:rPr>
            <a:t>iropcorp</a:t>
          </a:r>
          <a:r>
            <a:rPr lang="en-US" sz="1400" b="1" i="1" baseline="0">
              <a:effectLst/>
              <a:latin typeface="+mn-lt"/>
              <a:ea typeface="+mn-ea"/>
              <a:cs typeface="+mn-cs"/>
            </a:rPr>
            <a:t>     = 9.50%</a:t>
          </a:r>
          <a:endParaRPr lang="en-US" sz="1400" b="1" i="1">
            <a:effectLst/>
          </a:endParaRPr>
        </a:p>
        <a:p xmlns:a="http://schemas.openxmlformats.org/drawingml/2006/main">
          <a:endParaRPr lang="en-US"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0.4567</cdr:x>
      <cdr:y>0.13211</cdr:y>
    </cdr:from>
    <cdr:to>
      <cdr:x>0.60199</cdr:x>
      <cdr:y>0.20819</cdr:y>
    </cdr:to>
    <cdr:sp macro="" textlink="">
      <cdr:nvSpPr>
        <cdr:cNvPr id="2" name="TextBox 1"/>
        <cdr:cNvSpPr txBox="1"/>
      </cdr:nvSpPr>
      <cdr:spPr>
        <a:xfrm xmlns:a="http://schemas.openxmlformats.org/drawingml/2006/main">
          <a:off x="3951952" y="830384"/>
          <a:ext cx="1257227" cy="47819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200" b="1">
              <a:latin typeface="Times New Roman" pitchFamily="18" charset="0"/>
              <a:cs typeface="Times New Roman" pitchFamily="18" charset="0"/>
            </a:rPr>
            <a:t>Equity</a:t>
          </a:r>
          <a:r>
            <a:rPr lang="en-US" sz="1200" b="1" baseline="0">
              <a:latin typeface="Times New Roman" pitchFamily="18" charset="0"/>
              <a:cs typeface="Times New Roman" pitchFamily="18" charset="0"/>
            </a:rPr>
            <a:t> Real Rate of Return</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0.45647</cdr:x>
      <cdr:y>0.20205</cdr:y>
    </cdr:from>
    <cdr:to>
      <cdr:x>0.51119</cdr:x>
      <cdr:y>0.28425</cdr:y>
    </cdr:to>
    <cdr:sp macro="" textlink="">
      <cdr:nvSpPr>
        <cdr:cNvPr id="6" name="Straight Arrow Connector 5"/>
        <cdr:cNvSpPr/>
      </cdr:nvSpPr>
      <cdr:spPr>
        <a:xfrm xmlns:a="http://schemas.openxmlformats.org/drawingml/2006/main" rot="10800000" flipV="1">
          <a:off x="3949915" y="1269999"/>
          <a:ext cx="473560" cy="51661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0.28234</cdr:x>
      <cdr:y>0.15148</cdr:y>
    </cdr:from>
    <cdr:to>
      <cdr:x>0.4602</cdr:x>
      <cdr:y>0.25662</cdr:y>
    </cdr:to>
    <cdr:sp macro="" textlink="">
      <cdr:nvSpPr>
        <cdr:cNvPr id="7" name="TextBox 1"/>
        <cdr:cNvSpPr txBox="1"/>
      </cdr:nvSpPr>
      <cdr:spPr>
        <a:xfrm xmlns:a="http://schemas.openxmlformats.org/drawingml/2006/main">
          <a:off x="2443120" y="952125"/>
          <a:ext cx="1539061" cy="660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Times New Roman" pitchFamily="18" charset="0"/>
              <a:cs typeface="Times New Roman" pitchFamily="18" charset="0"/>
            </a:rPr>
            <a:t>NIPA Corporate</a:t>
          </a:r>
        </a:p>
        <a:p xmlns:a="http://schemas.openxmlformats.org/drawingml/2006/main">
          <a:r>
            <a:rPr lang="en-US" sz="1200" b="1" baseline="0">
              <a:latin typeface="Times New Roman" pitchFamily="18" charset="0"/>
              <a:cs typeface="Times New Roman" pitchFamily="18" charset="0"/>
            </a:rPr>
            <a:t> Real Incremental Rate of Return </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0.30846</cdr:x>
      <cdr:y>0.24912</cdr:y>
    </cdr:from>
    <cdr:to>
      <cdr:x>0.35688</cdr:x>
      <cdr:y>0.32363</cdr:y>
    </cdr:to>
    <cdr:sp macro="" textlink="">
      <cdr:nvSpPr>
        <cdr:cNvPr id="8" name="Straight Arrow Connector 7"/>
        <cdr:cNvSpPr/>
      </cdr:nvSpPr>
      <cdr:spPr>
        <a:xfrm xmlns:a="http://schemas.openxmlformats.org/drawingml/2006/main" rot="10800000" flipV="1">
          <a:off x="2669152" y="1565820"/>
          <a:ext cx="418987" cy="46833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0.59086</cdr:x>
      <cdr:y>0.06138</cdr:y>
    </cdr:from>
    <cdr:to>
      <cdr:x>0.9205</cdr:x>
      <cdr:y>0.16109</cdr:y>
    </cdr:to>
    <cdr:sp macro="" textlink="">
      <cdr:nvSpPr>
        <cdr:cNvPr id="9" name="TextBox 1"/>
        <cdr:cNvSpPr txBox="1"/>
      </cdr:nvSpPr>
      <cdr:spPr>
        <a:xfrm xmlns:a="http://schemas.openxmlformats.org/drawingml/2006/main">
          <a:off x="5112865" y="385790"/>
          <a:ext cx="2852430" cy="626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400" b="1" i="1"/>
            <a:t>Average real equity</a:t>
          </a:r>
          <a:r>
            <a:rPr lang="en-US" sz="1400" b="1" i="1" baseline="0"/>
            <a:t> return  = 9.83%</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400" b="1" i="1">
              <a:effectLst/>
              <a:latin typeface="+mn-lt"/>
              <a:ea typeface="+mn-ea"/>
              <a:cs typeface="+mn-cs"/>
            </a:rPr>
            <a:t>Average real  iropcorpnipa</a:t>
          </a:r>
          <a:r>
            <a:rPr lang="en-US" sz="1400" b="1" i="1" baseline="0">
              <a:effectLst/>
              <a:latin typeface="+mn-lt"/>
              <a:ea typeface="+mn-ea"/>
              <a:cs typeface="+mn-cs"/>
            </a:rPr>
            <a:t> = 8.49%</a:t>
          </a:r>
          <a:endParaRPr lang="en-US" sz="1400" b="1" i="1">
            <a:effectLst/>
          </a:endParaRPr>
        </a:p>
        <a:p xmlns:a="http://schemas.openxmlformats.org/drawingml/2006/main">
          <a:endParaRPr lang="en-US" sz="1100"/>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8661797" cy="6290469"/>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0.46914</cdr:x>
      <cdr:y>0.18691</cdr:y>
    </cdr:from>
    <cdr:to>
      <cdr:x>0.66797</cdr:x>
      <cdr:y>0.26299</cdr:y>
    </cdr:to>
    <cdr:sp macro="" textlink="">
      <cdr:nvSpPr>
        <cdr:cNvPr id="2" name="TextBox 1"/>
        <cdr:cNvSpPr txBox="1"/>
      </cdr:nvSpPr>
      <cdr:spPr>
        <a:xfrm xmlns:a="http://schemas.openxmlformats.org/drawingml/2006/main">
          <a:off x="4069579" y="1176281"/>
          <a:ext cx="1724795" cy="47879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200" b="1">
              <a:latin typeface="Times New Roman" pitchFamily="18" charset="0"/>
              <a:cs typeface="Times New Roman" pitchFamily="18" charset="0"/>
            </a:rPr>
            <a:t>Current</a:t>
          </a:r>
          <a:r>
            <a:rPr lang="en-US" sz="1200" b="1" baseline="0">
              <a:latin typeface="Times New Roman" pitchFamily="18" charset="0"/>
              <a:cs typeface="Times New Roman" pitchFamily="18" charset="0"/>
            </a:rPr>
            <a:t> (Real) </a:t>
          </a:r>
          <a:r>
            <a:rPr lang="en-US" sz="1200" b="1">
              <a:latin typeface="Times New Roman" pitchFamily="18" charset="0"/>
              <a:cs typeface="Times New Roman" pitchFamily="18" charset="0"/>
            </a:rPr>
            <a:t>Equity</a:t>
          </a:r>
          <a:r>
            <a:rPr lang="en-US" sz="1200" b="1" baseline="0">
              <a:latin typeface="Times New Roman" pitchFamily="18" charset="0"/>
              <a:cs typeface="Times New Roman" pitchFamily="18" charset="0"/>
            </a:rPr>
            <a:t> Rate of Return</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0.451</cdr:x>
      <cdr:y>0.25501</cdr:y>
    </cdr:from>
    <cdr:to>
      <cdr:x>0.48958</cdr:x>
      <cdr:y>0.28901</cdr:y>
    </cdr:to>
    <cdr:sp macro="" textlink="">
      <cdr:nvSpPr>
        <cdr:cNvPr id="6" name="Straight Arrow Connector 5"/>
        <cdr:cNvSpPr/>
      </cdr:nvSpPr>
      <cdr:spPr>
        <a:xfrm xmlns:a="http://schemas.openxmlformats.org/drawingml/2006/main" rot="10800000" flipV="1">
          <a:off x="3906252" y="1604211"/>
          <a:ext cx="334210" cy="213894"/>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0.28793</cdr:x>
      <cdr:y>0.25239</cdr:y>
    </cdr:from>
    <cdr:to>
      <cdr:x>0.41589</cdr:x>
      <cdr:y>0.35376</cdr:y>
    </cdr:to>
    <cdr:sp macro="" textlink="">
      <cdr:nvSpPr>
        <cdr:cNvPr id="7" name="TextBox 1"/>
        <cdr:cNvSpPr txBox="1"/>
      </cdr:nvSpPr>
      <cdr:spPr>
        <a:xfrm xmlns:a="http://schemas.openxmlformats.org/drawingml/2006/main">
          <a:off x="2493893" y="1587688"/>
          <a:ext cx="1108287" cy="6376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Times New Roman" pitchFamily="18" charset="0"/>
              <a:cs typeface="Times New Roman" pitchFamily="18" charset="0"/>
            </a:rPr>
            <a:t>Corporate </a:t>
          </a:r>
        </a:p>
        <a:p xmlns:a="http://schemas.openxmlformats.org/drawingml/2006/main">
          <a:r>
            <a:rPr lang="en-US" sz="1200" b="1" baseline="0">
              <a:latin typeface="Times New Roman" pitchFamily="18" charset="0"/>
              <a:cs typeface="Times New Roman" pitchFamily="18" charset="0"/>
            </a:rPr>
            <a:t>Average Rate of  Profit </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0.32418</cdr:x>
      <cdr:y>0.34412</cdr:y>
    </cdr:from>
    <cdr:to>
      <cdr:x>0.34091</cdr:x>
      <cdr:y>0.42342</cdr:y>
    </cdr:to>
    <cdr:sp macro="" textlink="">
      <cdr:nvSpPr>
        <cdr:cNvPr id="8" name="Straight Arrow Connector 7"/>
        <cdr:cNvSpPr/>
      </cdr:nvSpPr>
      <cdr:spPr>
        <a:xfrm xmlns:a="http://schemas.openxmlformats.org/drawingml/2006/main" rot="10800000" flipV="1">
          <a:off x="2812142" y="2165652"/>
          <a:ext cx="145099" cy="49908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0.069</cdr:x>
      <cdr:y>0.57091</cdr:y>
    </cdr:from>
    <cdr:to>
      <cdr:x>0.20915</cdr:x>
      <cdr:y>0.67228</cdr:y>
    </cdr:to>
    <cdr:sp macro="" textlink="">
      <cdr:nvSpPr>
        <cdr:cNvPr id="9" name="TextBox 1"/>
        <cdr:cNvSpPr txBox="1"/>
      </cdr:nvSpPr>
      <cdr:spPr>
        <a:xfrm xmlns:a="http://schemas.openxmlformats.org/drawingml/2006/main">
          <a:off x="598547" y="3592902"/>
          <a:ext cx="1215739" cy="6379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1" baseline="0">
              <a:latin typeface="Times New Roman" pitchFamily="18" charset="0"/>
              <a:cs typeface="Times New Roman" pitchFamily="18" charset="0"/>
            </a:rPr>
            <a:t>Shiller 2014 Discount Rate (7.6%) </a:t>
          </a:r>
          <a:endParaRPr lang="en-US" sz="1200" b="1">
            <a:latin typeface="Times New Roman" pitchFamily="18" charset="0"/>
            <a:cs typeface="Times New Roman" pitchFamily="18" charset="0"/>
          </a:endParaRPr>
        </a:p>
      </cdr:txBody>
    </cdr:sp>
  </cdr:relSizeAnchor>
  <cdr:relSizeAnchor xmlns:cdr="http://schemas.openxmlformats.org/drawingml/2006/chartDrawing">
    <cdr:from>
      <cdr:x>0.1098</cdr:x>
      <cdr:y>0.47612</cdr:y>
    </cdr:from>
    <cdr:to>
      <cdr:x>0.12066</cdr:x>
      <cdr:y>0.57658</cdr:y>
    </cdr:to>
    <cdr:cxnSp macro="">
      <cdr:nvCxnSpPr>
        <cdr:cNvPr id="4" name="Straight Arrow Connector 3">
          <a:extLst xmlns:a="http://schemas.openxmlformats.org/drawingml/2006/main">
            <a:ext uri="{FF2B5EF4-FFF2-40B4-BE49-F238E27FC236}">
              <a16:creationId xmlns:a16="http://schemas.microsoft.com/office/drawing/2014/main" id="{273D9C32-E161-4EE4-BB7D-B5684C5EB2B1}"/>
            </a:ext>
          </a:extLst>
        </cdr:cNvPr>
        <cdr:cNvCxnSpPr/>
      </cdr:nvCxnSpPr>
      <cdr:spPr>
        <a:xfrm xmlns:a="http://schemas.openxmlformats.org/drawingml/2006/main" flipV="1">
          <a:off x="952500" y="2996361"/>
          <a:ext cx="94195" cy="63221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xdr:wsDr xmlns:xdr="http://schemas.openxmlformats.org/drawingml/2006/spreadsheetDrawing" xmlns:a="http://schemas.openxmlformats.org/drawingml/2006/main">
  <xdr:absoluteAnchor>
    <xdr:pos x="0" y="0"/>
    <xdr:ext cx="8653220" cy="6285424"/>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0.20774</cdr:x>
      <cdr:y>0.39775</cdr:y>
    </cdr:from>
    <cdr:to>
      <cdr:x>0.38863</cdr:x>
      <cdr:y>0.49315</cdr:y>
    </cdr:to>
    <cdr:sp macro="" textlink="">
      <cdr:nvSpPr>
        <cdr:cNvPr id="2" name="TextBox 1"/>
        <cdr:cNvSpPr txBox="1"/>
      </cdr:nvSpPr>
      <cdr:spPr>
        <a:xfrm xmlns:a="http://schemas.openxmlformats.org/drawingml/2006/main">
          <a:off x="1797627" y="2500045"/>
          <a:ext cx="1565281" cy="5996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t>Actual Real </a:t>
          </a:r>
        </a:p>
        <a:p xmlns:a="http://schemas.openxmlformats.org/drawingml/2006/main">
          <a:r>
            <a:rPr lang="en-US" sz="1400" b="1"/>
            <a:t>Stock Price</a:t>
          </a:r>
        </a:p>
      </cdr:txBody>
    </cdr:sp>
  </cdr:relSizeAnchor>
  <cdr:relSizeAnchor xmlns:cdr="http://schemas.openxmlformats.org/drawingml/2006/chartDrawing">
    <cdr:from>
      <cdr:x>0.27488</cdr:x>
      <cdr:y>0.4726</cdr:y>
    </cdr:from>
    <cdr:to>
      <cdr:x>0.28234</cdr:x>
      <cdr:y>0.52397</cdr:y>
    </cdr:to>
    <cdr:cxnSp macro="">
      <cdr:nvCxnSpPr>
        <cdr:cNvPr id="5" name="Straight Arrow Connector 4">
          <a:extLst xmlns:a="http://schemas.openxmlformats.org/drawingml/2006/main">
            <a:ext uri="{FF2B5EF4-FFF2-40B4-BE49-F238E27FC236}">
              <a16:creationId xmlns:a16="http://schemas.microsoft.com/office/drawing/2014/main" id="{C0B60BF5-4A59-42B7-A19F-37B7306FC311}"/>
            </a:ext>
          </a:extLst>
        </cdr:cNvPr>
        <cdr:cNvCxnSpPr/>
      </cdr:nvCxnSpPr>
      <cdr:spPr>
        <a:xfrm xmlns:a="http://schemas.openxmlformats.org/drawingml/2006/main">
          <a:off x="2378559" y="2970508"/>
          <a:ext cx="64577" cy="32288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0.48106</cdr:x>
      <cdr:y>0.32975</cdr:y>
    </cdr:from>
    <cdr:to>
      <cdr:x>0.69403</cdr:x>
      <cdr:y>0.41595</cdr:y>
    </cdr:to>
    <cdr:sp macro="" textlink="">
      <cdr:nvSpPr>
        <cdr:cNvPr id="9" name="TextBox 1"/>
        <cdr:cNvSpPr txBox="1"/>
      </cdr:nvSpPr>
      <cdr:spPr>
        <a:xfrm xmlns:a="http://schemas.openxmlformats.org/drawingml/2006/main">
          <a:off x="4162732" y="2072610"/>
          <a:ext cx="1842861" cy="54180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1400" b="1"/>
            <a:t>Classical</a:t>
          </a:r>
          <a:r>
            <a:rPr lang="en-US" sz="1400" b="1" baseline="0"/>
            <a:t> Real </a:t>
          </a:r>
          <a:r>
            <a:rPr lang="en-US" sz="1400" b="1" baseline="0">
              <a:effectLst/>
              <a:latin typeface="+mn-lt"/>
              <a:ea typeface="+mn-ea"/>
              <a:cs typeface="+mn-cs"/>
            </a:rPr>
            <a:t>Warranted</a:t>
          </a:r>
          <a:r>
            <a:rPr lang="en-US" sz="1100" b="1" baseline="0">
              <a:effectLst/>
              <a:latin typeface="+mn-lt"/>
              <a:ea typeface="+mn-ea"/>
              <a:cs typeface="+mn-cs"/>
            </a:rPr>
            <a:t> </a:t>
          </a:r>
          <a:r>
            <a:rPr lang="en-US" sz="1400" b="1" baseline="0"/>
            <a:t>Stock Price </a:t>
          </a:r>
          <a:endParaRPr lang="en-US" sz="1400">
            <a:effectLst/>
          </a:endParaRPr>
        </a:p>
        <a:p xmlns:a="http://schemas.openxmlformats.org/drawingml/2006/main">
          <a:endParaRPr lang="en-US" sz="1400" b="1"/>
        </a:p>
      </cdr:txBody>
    </cdr:sp>
  </cdr:relSizeAnchor>
  <cdr:relSizeAnchor xmlns:cdr="http://schemas.openxmlformats.org/drawingml/2006/chartDrawing">
    <cdr:from>
      <cdr:x>0.56343</cdr:x>
      <cdr:y>0.41096</cdr:y>
    </cdr:from>
    <cdr:to>
      <cdr:x>0.58879</cdr:x>
      <cdr:y>0.47648</cdr:y>
    </cdr:to>
    <cdr:cxnSp macro="">
      <cdr:nvCxnSpPr>
        <cdr:cNvPr id="10" name="Straight Arrow Connector 9">
          <a:extLst xmlns:a="http://schemas.openxmlformats.org/drawingml/2006/main">
            <a:ext uri="{FF2B5EF4-FFF2-40B4-BE49-F238E27FC236}">
              <a16:creationId xmlns:a16="http://schemas.microsoft.com/office/drawing/2014/main" id="{C42E42D8-48EA-428B-BFAF-BBF7CDD57D30}"/>
            </a:ext>
          </a:extLst>
        </cdr:cNvPr>
        <cdr:cNvCxnSpPr/>
      </cdr:nvCxnSpPr>
      <cdr:spPr>
        <a:xfrm xmlns:a="http://schemas.openxmlformats.org/drawingml/2006/main">
          <a:off x="4875508" y="2583051"/>
          <a:ext cx="219423" cy="41181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2.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0.32711</cdr:x>
      <cdr:y>0.44863</cdr:y>
    </cdr:from>
    <cdr:to>
      <cdr:x>0.33482</cdr:x>
      <cdr:y>0.49632</cdr:y>
    </cdr:to>
    <cdr:cxnSp macro="">
      <cdr:nvCxnSpPr>
        <cdr:cNvPr id="5" name="Straight Arrow Connector 4">
          <a:extLst xmlns:a="http://schemas.openxmlformats.org/drawingml/2006/main">
            <a:ext uri="{FF2B5EF4-FFF2-40B4-BE49-F238E27FC236}">
              <a16:creationId xmlns:a16="http://schemas.microsoft.com/office/drawing/2014/main" id="{E415F3D1-568F-4C53-9400-37399EC301E1}"/>
            </a:ext>
          </a:extLst>
        </cdr:cNvPr>
        <cdr:cNvCxnSpPr/>
      </cdr:nvCxnSpPr>
      <cdr:spPr>
        <a:xfrm xmlns:a="http://schemas.openxmlformats.org/drawingml/2006/main">
          <a:off x="2830593" y="2819830"/>
          <a:ext cx="66669" cy="299726"/>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0.4364</cdr:x>
      <cdr:y>0.36486</cdr:y>
    </cdr:from>
    <cdr:to>
      <cdr:x>0.7102</cdr:x>
      <cdr:y>0.45105</cdr:y>
    </cdr:to>
    <cdr:sp macro="" textlink="">
      <cdr:nvSpPr>
        <cdr:cNvPr id="14" name="TextBox 1"/>
        <cdr:cNvSpPr txBox="1"/>
      </cdr:nvSpPr>
      <cdr:spPr>
        <a:xfrm xmlns:a="http://schemas.openxmlformats.org/drawingml/2006/main">
          <a:off x="3776264" y="2293283"/>
          <a:ext cx="2369245" cy="54174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 Efficient Market Hypothesis</a:t>
          </a:r>
          <a:r>
            <a:rPr lang="en-US" sz="1400" b="1" baseline="0"/>
            <a:t> Real </a:t>
          </a:r>
          <a:r>
            <a:rPr lang="en-US" sz="1400" b="1" baseline="0">
              <a:effectLst/>
              <a:latin typeface="+mn-lt"/>
              <a:ea typeface="+mn-ea"/>
              <a:cs typeface="+mn-cs"/>
            </a:rPr>
            <a:t>Rational</a:t>
          </a:r>
          <a:r>
            <a:rPr lang="en-US" sz="1100" b="1" baseline="0">
              <a:effectLst/>
              <a:latin typeface="+mn-lt"/>
              <a:ea typeface="+mn-ea"/>
              <a:cs typeface="+mn-cs"/>
            </a:rPr>
            <a:t> </a:t>
          </a:r>
          <a:r>
            <a:rPr lang="en-US" sz="1400" b="1" baseline="0"/>
            <a:t>Stock Price</a:t>
          </a:r>
          <a:endParaRPr lang="en-US" sz="1400">
            <a:effectLst/>
          </a:endParaRPr>
        </a:p>
      </cdr:txBody>
    </cdr:sp>
  </cdr:relSizeAnchor>
  <cdr:relSizeAnchor xmlns:cdr="http://schemas.openxmlformats.org/drawingml/2006/chartDrawing">
    <cdr:from>
      <cdr:x>0.54518</cdr:x>
      <cdr:y>0.44449</cdr:y>
    </cdr:from>
    <cdr:to>
      <cdr:x>0.55597</cdr:x>
      <cdr:y>0.50514</cdr:y>
    </cdr:to>
    <cdr:cxnSp macro="">
      <cdr:nvCxnSpPr>
        <cdr:cNvPr id="15" name="Straight Arrow Connector 14">
          <a:extLst xmlns:a="http://schemas.openxmlformats.org/drawingml/2006/main">
            <a:ext uri="{FF2B5EF4-FFF2-40B4-BE49-F238E27FC236}">
              <a16:creationId xmlns:a16="http://schemas.microsoft.com/office/drawing/2014/main" id="{1AB00478-862B-4310-916F-871B4A6463D2}"/>
            </a:ext>
          </a:extLst>
        </cdr:cNvPr>
        <cdr:cNvCxnSpPr/>
      </cdr:nvCxnSpPr>
      <cdr:spPr>
        <a:xfrm xmlns:a="http://schemas.openxmlformats.org/drawingml/2006/main">
          <a:off x="4717550" y="2793826"/>
          <a:ext cx="93382" cy="381173"/>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0.26831</cdr:x>
      <cdr:y>0.36425</cdr:y>
    </cdr:from>
    <cdr:to>
      <cdr:x>0.40174</cdr:x>
      <cdr:y>0.45964</cdr:y>
    </cdr:to>
    <cdr:sp macro="" textlink="">
      <cdr:nvSpPr>
        <cdr:cNvPr id="6" name="TextBox 1"/>
        <cdr:cNvSpPr txBox="1"/>
      </cdr:nvSpPr>
      <cdr:spPr>
        <a:xfrm xmlns:a="http://schemas.openxmlformats.org/drawingml/2006/main">
          <a:off x="2321733" y="2289445"/>
          <a:ext cx="1154623" cy="59961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t>Actual Real </a:t>
          </a:r>
        </a:p>
        <a:p xmlns:a="http://schemas.openxmlformats.org/drawingml/2006/main">
          <a:r>
            <a:rPr lang="en-US" sz="1400" b="1"/>
            <a:t>Stock Price</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53220" cy="628542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3220" cy="628542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0.33219</cdr:x>
      <cdr:y>0.08685</cdr:y>
    </cdr:from>
    <cdr:to>
      <cdr:x>0.53931</cdr:x>
      <cdr:y>0.8699</cdr:y>
    </cdr:to>
    <cdr:sp macro="" textlink="">
      <cdr:nvSpPr>
        <cdr:cNvPr id="2" name="Rectangle 1"/>
        <cdr:cNvSpPr/>
      </cdr:nvSpPr>
      <cdr:spPr>
        <a:xfrm xmlns:a="http://schemas.openxmlformats.org/drawingml/2006/main">
          <a:off x="2874818" y="545523"/>
          <a:ext cx="1792432" cy="4918363"/>
        </a:xfrm>
        <a:prstGeom xmlns:a="http://schemas.openxmlformats.org/drawingml/2006/main" prst="rect">
          <a:avLst/>
        </a:prstGeom>
        <a:solidFill xmlns:a="http://schemas.openxmlformats.org/drawingml/2006/main">
          <a:schemeClr val="bg1">
            <a:lumMod val="85000"/>
            <a:alpha val="17000"/>
          </a:schemeClr>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0.36021</cdr:x>
      <cdr:y>0.08823</cdr:y>
    </cdr:from>
    <cdr:to>
      <cdr:x>0.49728</cdr:x>
      <cdr:y>0.16819</cdr:y>
    </cdr:to>
    <cdr:sp macro="" textlink="">
      <cdr:nvSpPr>
        <cdr:cNvPr id="3" name="TextBox 2"/>
        <cdr:cNvSpPr txBox="1"/>
      </cdr:nvSpPr>
      <cdr:spPr>
        <a:xfrm xmlns:a="http://schemas.openxmlformats.org/drawingml/2006/main">
          <a:off x="3117273" y="554181"/>
          <a:ext cx="1186295" cy="502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Great Stagflation</a:t>
          </a:r>
          <a:r>
            <a:rPr lang="en-US" sz="1100" b="1" baseline="0"/>
            <a:t> </a:t>
          </a:r>
        </a:p>
        <a:p xmlns:a="http://schemas.openxmlformats.org/drawingml/2006/main">
          <a:r>
            <a:rPr lang="en-US" sz="1100" b="1" baseline="0"/>
            <a:t>1967-1982</a:t>
          </a:r>
          <a:endParaRPr lang="en-US" sz="1100" b="1"/>
        </a:p>
      </cdr:txBody>
    </cdr:sp>
  </cdr:relSizeAnchor>
</c:userShapes>
</file>

<file path=xl/drawings/drawing6.xml><?xml version="1.0" encoding="utf-8"?>
<xdr:wsDr xmlns:xdr="http://schemas.openxmlformats.org/drawingml/2006/spreadsheetDrawing" xmlns:a="http://schemas.openxmlformats.org/drawingml/2006/main">
  <xdr:absoluteAnchor>
    <xdr:pos x="0" y="0"/>
    <xdr:ext cx="8572500" cy="5820833"/>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0.30987</cdr:x>
      <cdr:y>0.49122</cdr:y>
    </cdr:from>
    <cdr:to>
      <cdr:x>0.426</cdr:x>
      <cdr:y>0.57438</cdr:y>
    </cdr:to>
    <cdr:sp macro="" textlink="">
      <cdr:nvSpPr>
        <cdr:cNvPr id="207873" name="Text Box 1"/>
        <cdr:cNvSpPr txBox="1">
          <a:spLocks xmlns:a="http://schemas.openxmlformats.org/drawingml/2006/main" noChangeArrowheads="1"/>
        </cdr:cNvSpPr>
      </cdr:nvSpPr>
      <cdr:spPr bwMode="auto">
        <a:xfrm xmlns:a="http://schemas.openxmlformats.org/drawingml/2006/main">
          <a:off x="2654000" y="2859741"/>
          <a:ext cx="994635" cy="48409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1">
            <a:defRPr sz="1000"/>
          </a:pPr>
          <a:r>
            <a:rPr lang="en-US" sz="1200" b="1" i="0" strike="noStrike">
              <a:solidFill>
                <a:srgbClr val="000000"/>
              </a:solidFill>
              <a:latin typeface="+mn-lt"/>
              <a:cs typeface="Arial"/>
            </a:rPr>
            <a:t>Long Bond</a:t>
          </a:r>
          <a:r>
            <a:rPr lang="en-US" sz="1200" b="1" i="0" strike="noStrike" baseline="0">
              <a:solidFill>
                <a:srgbClr val="000000"/>
              </a:solidFill>
              <a:latin typeface="+mn-lt"/>
              <a:cs typeface="Arial"/>
            </a:rPr>
            <a:t> Yield Index</a:t>
          </a:r>
          <a:endParaRPr lang="en-US" sz="1200" b="1" i="0" strike="noStrike">
            <a:solidFill>
              <a:srgbClr val="000000"/>
            </a:solidFill>
            <a:latin typeface="+mn-lt"/>
            <a:cs typeface="Arial"/>
          </a:endParaRPr>
        </a:p>
      </cdr:txBody>
    </cdr:sp>
  </cdr:relSizeAnchor>
  <cdr:relSizeAnchor xmlns:cdr="http://schemas.openxmlformats.org/drawingml/2006/chartDrawing">
    <cdr:from>
      <cdr:x>0.32164</cdr:x>
      <cdr:y>0.70729</cdr:y>
    </cdr:from>
    <cdr:to>
      <cdr:x>0.41239</cdr:x>
      <cdr:y>0.78688</cdr:y>
    </cdr:to>
    <cdr:sp macro="" textlink="">
      <cdr:nvSpPr>
        <cdr:cNvPr id="207874" name="Text Box 2"/>
        <cdr:cNvSpPr txBox="1">
          <a:spLocks xmlns:a="http://schemas.openxmlformats.org/drawingml/2006/main" noChangeArrowheads="1"/>
        </cdr:cNvSpPr>
      </cdr:nvSpPr>
      <cdr:spPr bwMode="auto">
        <a:xfrm xmlns:a="http://schemas.openxmlformats.org/drawingml/2006/main">
          <a:off x="2754808" y="4117615"/>
          <a:ext cx="777263" cy="46335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1">
            <a:defRPr sz="1000"/>
          </a:pPr>
          <a:r>
            <a:rPr lang="en-US" sz="1200" b="1" i="0" strike="noStrike">
              <a:solidFill>
                <a:srgbClr val="000000"/>
              </a:solidFill>
              <a:latin typeface="+mn-lt"/>
              <a:cs typeface="Arial"/>
            </a:rPr>
            <a:t>Producer</a:t>
          </a:r>
          <a:r>
            <a:rPr lang="en-US" sz="1200" b="1" i="0" strike="noStrike" baseline="0">
              <a:solidFill>
                <a:srgbClr val="000000"/>
              </a:solidFill>
              <a:latin typeface="+mn-lt"/>
              <a:cs typeface="Arial"/>
            </a:rPr>
            <a:t> Price Index</a:t>
          </a:r>
          <a:endParaRPr lang="en-US" sz="1200" b="1" i="0" strike="noStrike">
            <a:solidFill>
              <a:srgbClr val="000000"/>
            </a:solidFill>
            <a:latin typeface="+mn-lt"/>
            <a:cs typeface="Arial"/>
          </a:endParaRPr>
        </a:p>
      </cdr:txBody>
    </cdr:sp>
  </cdr:relSizeAnchor>
  <cdr:relSizeAnchor xmlns:cdr="http://schemas.openxmlformats.org/drawingml/2006/chartDrawing">
    <cdr:from>
      <cdr:x>0.79548</cdr:x>
      <cdr:y>0.09643</cdr:y>
    </cdr:from>
    <cdr:to>
      <cdr:x>0.93155</cdr:x>
      <cdr:y>0.89159</cdr:y>
    </cdr:to>
    <cdr:sp macro="" textlink="">
      <cdr:nvSpPr>
        <cdr:cNvPr id="207879" name="Rectangle 7"/>
        <cdr:cNvSpPr>
          <a:spLocks xmlns:a="http://schemas.openxmlformats.org/drawingml/2006/main" noChangeArrowheads="1"/>
        </cdr:cNvSpPr>
      </cdr:nvSpPr>
      <cdr:spPr bwMode="auto">
        <a:xfrm xmlns:a="http://schemas.openxmlformats.org/drawingml/2006/main">
          <a:off x="6813191" y="561385"/>
          <a:ext cx="1165397" cy="4629167"/>
        </a:xfrm>
        <a:prstGeom xmlns:a="http://schemas.openxmlformats.org/drawingml/2006/main" prst="rect">
          <a:avLst/>
        </a:prstGeom>
        <a:solidFill xmlns:a="http://schemas.openxmlformats.org/drawingml/2006/main">
          <a:schemeClr val="bg1">
            <a:lumMod val="65000"/>
            <a:alpha val="38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0.13398</cdr:x>
      <cdr:y>0.09701</cdr:y>
    </cdr:from>
    <cdr:to>
      <cdr:x>0.15072</cdr:x>
      <cdr:y>0.89159</cdr:y>
    </cdr:to>
    <cdr:sp macro="" textlink="">
      <cdr:nvSpPr>
        <cdr:cNvPr id="14" name="Rectangle 13"/>
        <cdr:cNvSpPr>
          <a:spLocks xmlns:a="http://schemas.openxmlformats.org/drawingml/2006/main" noChangeArrowheads="1"/>
        </cdr:cNvSpPr>
      </cdr:nvSpPr>
      <cdr:spPr bwMode="auto">
        <a:xfrm xmlns:a="http://schemas.openxmlformats.org/drawingml/2006/main">
          <a:off x="1147483" y="564761"/>
          <a:ext cx="143416" cy="4625791"/>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0.52229</cdr:x>
      <cdr:y>0.09855</cdr:y>
    </cdr:from>
    <cdr:to>
      <cdr:x>0.60289</cdr:x>
      <cdr:y>0.89159</cdr:y>
    </cdr:to>
    <cdr:sp macro="" textlink="">
      <cdr:nvSpPr>
        <cdr:cNvPr id="15" name="Rectangle 14"/>
        <cdr:cNvSpPr>
          <a:spLocks xmlns:a="http://schemas.openxmlformats.org/drawingml/2006/main" noChangeArrowheads="1"/>
        </cdr:cNvSpPr>
      </cdr:nvSpPr>
      <cdr:spPr bwMode="auto">
        <a:xfrm xmlns:a="http://schemas.openxmlformats.org/drawingml/2006/main">
          <a:off x="4473388" y="573741"/>
          <a:ext cx="690281" cy="4616824"/>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0.8049</cdr:x>
      <cdr:y>0.11703</cdr:y>
    </cdr:from>
    <cdr:to>
      <cdr:x>0.94096</cdr:x>
      <cdr:y>0.16322</cdr:y>
    </cdr:to>
    <cdr:sp macro="" textlink="">
      <cdr:nvSpPr>
        <cdr:cNvPr id="16" name="TextBox 15"/>
        <cdr:cNvSpPr txBox="1"/>
      </cdr:nvSpPr>
      <cdr:spPr>
        <a:xfrm xmlns:a="http://schemas.openxmlformats.org/drawingml/2006/main">
          <a:off x="6893898" y="681340"/>
          <a:ext cx="1165338" cy="2689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Greenspan Era</a:t>
          </a:r>
        </a:p>
      </cdr:txBody>
    </cdr:sp>
  </cdr:relSizeAnchor>
  <cdr:relSizeAnchor xmlns:cdr="http://schemas.openxmlformats.org/drawingml/2006/chartDrawing">
    <cdr:from>
      <cdr:x>0.51392</cdr:x>
      <cdr:y>0.10317</cdr:y>
    </cdr:from>
    <cdr:to>
      <cdr:x>0.62382</cdr:x>
      <cdr:y>0.22174</cdr:y>
    </cdr:to>
    <cdr:sp macro="" textlink="">
      <cdr:nvSpPr>
        <cdr:cNvPr id="8" name="TextBox 1"/>
        <cdr:cNvSpPr txBox="1"/>
      </cdr:nvSpPr>
      <cdr:spPr>
        <a:xfrm xmlns:a="http://schemas.openxmlformats.org/drawingml/2006/main">
          <a:off x="4401670" y="600636"/>
          <a:ext cx="941294" cy="6902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Great Depression and WWII </a:t>
          </a:r>
        </a:p>
      </cdr:txBody>
    </cdr:sp>
  </cdr:relSizeAnchor>
  <cdr:relSizeAnchor xmlns:cdr="http://schemas.openxmlformats.org/drawingml/2006/chartDrawing">
    <cdr:from>
      <cdr:x>0.71457</cdr:x>
      <cdr:y>0.09418</cdr:y>
    </cdr:from>
    <cdr:to>
      <cdr:x>0.79783</cdr:x>
      <cdr:y>0.88955</cdr:y>
    </cdr:to>
    <cdr:sp macro="" textlink="">
      <cdr:nvSpPr>
        <cdr:cNvPr id="9" name="Rectangle 8"/>
        <cdr:cNvSpPr>
          <a:spLocks xmlns:a="http://schemas.openxmlformats.org/drawingml/2006/main" noChangeArrowheads="1"/>
        </cdr:cNvSpPr>
      </cdr:nvSpPr>
      <cdr:spPr bwMode="auto">
        <a:xfrm xmlns:a="http://schemas.openxmlformats.org/drawingml/2006/main">
          <a:off x="6125633" y="548216"/>
          <a:ext cx="713773" cy="4629691"/>
        </a:xfrm>
        <a:prstGeom xmlns:a="http://schemas.openxmlformats.org/drawingml/2006/main" prst="rect">
          <a:avLst/>
        </a:prstGeom>
        <a:solidFill xmlns:a="http://schemas.openxmlformats.org/drawingml/2006/main">
          <a:sysClr val="window" lastClr="FFFFFF">
            <a:lumMod val="75000"/>
            <a:alpha val="21000"/>
          </a:sys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0.7121</cdr:x>
      <cdr:y>0.09236</cdr:y>
    </cdr:from>
    <cdr:to>
      <cdr:x>0.80876</cdr:x>
      <cdr:y>0.21128</cdr:y>
    </cdr:to>
    <cdr:sp macro="" textlink="">
      <cdr:nvSpPr>
        <cdr:cNvPr id="10" name="TextBox 1"/>
        <cdr:cNvSpPr txBox="1"/>
      </cdr:nvSpPr>
      <cdr:spPr>
        <a:xfrm xmlns:a="http://schemas.openxmlformats.org/drawingml/2006/main">
          <a:off x="6104467" y="537633"/>
          <a:ext cx="828605" cy="6922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Great  </a:t>
          </a:r>
        </a:p>
        <a:p xmlns:a="http://schemas.openxmlformats.org/drawingml/2006/main">
          <a:r>
            <a:rPr lang="en-US" sz="1100" b="1"/>
            <a:t>Stagflation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575914" cy="583790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0.79731</cdr:x>
      <cdr:y>0.09852</cdr:y>
    </cdr:from>
    <cdr:to>
      <cdr:x>0.93369</cdr:x>
      <cdr:y>0.88737</cdr:y>
    </cdr:to>
    <cdr:sp macro="" textlink="">
      <cdr:nvSpPr>
        <cdr:cNvPr id="207879" name="Rectangle 7"/>
        <cdr:cNvSpPr>
          <a:spLocks xmlns:a="http://schemas.openxmlformats.org/drawingml/2006/main" noChangeArrowheads="1"/>
        </cdr:cNvSpPr>
      </cdr:nvSpPr>
      <cdr:spPr bwMode="auto">
        <a:xfrm xmlns:a="http://schemas.openxmlformats.org/drawingml/2006/main">
          <a:off x="6828845" y="573548"/>
          <a:ext cx="1168057" cy="4592422"/>
        </a:xfrm>
        <a:prstGeom xmlns:a="http://schemas.openxmlformats.org/drawingml/2006/main" prst="rect">
          <a:avLst/>
        </a:prstGeom>
        <a:solidFill xmlns:a="http://schemas.openxmlformats.org/drawingml/2006/main">
          <a:schemeClr val="bg1">
            <a:lumMod val="50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0.13489</cdr:x>
      <cdr:y>0.09701</cdr:y>
    </cdr:from>
    <cdr:to>
      <cdr:x>0.15177</cdr:x>
      <cdr:y>0.89159</cdr:y>
    </cdr:to>
    <cdr:sp macro="" textlink="">
      <cdr:nvSpPr>
        <cdr:cNvPr id="14" name="Rectangle 13"/>
        <cdr:cNvSpPr>
          <a:spLocks xmlns:a="http://schemas.openxmlformats.org/drawingml/2006/main" noChangeArrowheads="1"/>
        </cdr:cNvSpPr>
      </cdr:nvSpPr>
      <cdr:spPr bwMode="auto">
        <a:xfrm xmlns:a="http://schemas.openxmlformats.org/drawingml/2006/main">
          <a:off x="1155291" y="564761"/>
          <a:ext cx="144592" cy="4625791"/>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0.50894</cdr:x>
      <cdr:y>0.09855</cdr:y>
    </cdr:from>
    <cdr:to>
      <cdr:x>0.60289</cdr:x>
      <cdr:y>0.89159</cdr:y>
    </cdr:to>
    <cdr:sp macro="" textlink="">
      <cdr:nvSpPr>
        <cdr:cNvPr id="15" name="Rectangle 14"/>
        <cdr:cNvSpPr>
          <a:spLocks xmlns:a="http://schemas.openxmlformats.org/drawingml/2006/main" noChangeArrowheads="1"/>
        </cdr:cNvSpPr>
      </cdr:nvSpPr>
      <cdr:spPr bwMode="auto">
        <a:xfrm xmlns:a="http://schemas.openxmlformats.org/drawingml/2006/main">
          <a:off x="4358968" y="573727"/>
          <a:ext cx="804713" cy="4616825"/>
        </a:xfrm>
        <a:prstGeom xmlns:a="http://schemas.openxmlformats.org/drawingml/2006/main" prst="rect">
          <a:avLst/>
        </a:prstGeom>
        <a:solidFill xmlns:a="http://schemas.openxmlformats.org/drawingml/2006/main">
          <a:schemeClr val="bg1">
            <a:lumMod val="75000"/>
            <a:alpha val="21000"/>
          </a:scheme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0.7982</cdr:x>
      <cdr:y>0.11844</cdr:y>
    </cdr:from>
    <cdr:to>
      <cdr:x>0.93426</cdr:x>
      <cdr:y>0.16463</cdr:y>
    </cdr:to>
    <cdr:sp macro="" textlink="">
      <cdr:nvSpPr>
        <cdr:cNvPr id="16" name="TextBox 15"/>
        <cdr:cNvSpPr txBox="1"/>
      </cdr:nvSpPr>
      <cdr:spPr>
        <a:xfrm xmlns:a="http://schemas.openxmlformats.org/drawingml/2006/main">
          <a:off x="6836517" y="689504"/>
          <a:ext cx="1165337" cy="2689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Greenspan Era</a:t>
          </a:r>
        </a:p>
      </cdr:txBody>
    </cdr:sp>
  </cdr:relSizeAnchor>
  <cdr:relSizeAnchor xmlns:cdr="http://schemas.openxmlformats.org/drawingml/2006/chartDrawing">
    <cdr:from>
      <cdr:x>0.51105</cdr:x>
      <cdr:y>0.10176</cdr:y>
    </cdr:from>
    <cdr:to>
      <cdr:x>0.62095</cdr:x>
      <cdr:y>0.22033</cdr:y>
    </cdr:to>
    <cdr:sp macro="" textlink="">
      <cdr:nvSpPr>
        <cdr:cNvPr id="8" name="TextBox 1"/>
        <cdr:cNvSpPr txBox="1"/>
      </cdr:nvSpPr>
      <cdr:spPr>
        <a:xfrm xmlns:a="http://schemas.openxmlformats.org/drawingml/2006/main">
          <a:off x="4377082" y="592429"/>
          <a:ext cx="941280" cy="690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b="1"/>
            <a:t>Great Depression and WWII </a:t>
          </a:r>
        </a:p>
      </cdr:txBody>
    </cdr:sp>
  </cdr:relSizeAnchor>
  <cdr:relSizeAnchor xmlns:cdr="http://schemas.openxmlformats.org/drawingml/2006/chartDrawing">
    <cdr:from>
      <cdr:x>0.71174</cdr:x>
      <cdr:y>0.0957</cdr:y>
    </cdr:from>
    <cdr:to>
      <cdr:x>0.79497</cdr:x>
      <cdr:y>0.88874</cdr:y>
    </cdr:to>
    <cdr:sp macro="" textlink="">
      <cdr:nvSpPr>
        <cdr:cNvPr id="9" name="Rectangle 8"/>
        <cdr:cNvSpPr>
          <a:spLocks xmlns:a="http://schemas.openxmlformats.org/drawingml/2006/main" noChangeArrowheads="1"/>
        </cdr:cNvSpPr>
      </cdr:nvSpPr>
      <cdr:spPr bwMode="auto">
        <a:xfrm xmlns:a="http://schemas.openxmlformats.org/drawingml/2006/main">
          <a:off x="6096001" y="557161"/>
          <a:ext cx="712838" cy="4616825"/>
        </a:xfrm>
        <a:prstGeom xmlns:a="http://schemas.openxmlformats.org/drawingml/2006/main" prst="rect">
          <a:avLst/>
        </a:prstGeom>
        <a:solidFill xmlns:a="http://schemas.openxmlformats.org/drawingml/2006/main">
          <a:sysClr val="window" lastClr="FFFFFF">
            <a:lumMod val="75000"/>
            <a:alpha val="21000"/>
          </a:sysClr>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0.70983</cdr:x>
      <cdr:y>0.09852</cdr:y>
    </cdr:from>
    <cdr:to>
      <cdr:x>0.80645</cdr:x>
      <cdr:y>0.21709</cdr:y>
    </cdr:to>
    <cdr:sp macro="" textlink="">
      <cdr:nvSpPr>
        <cdr:cNvPr id="10" name="TextBox 1"/>
        <cdr:cNvSpPr txBox="1"/>
      </cdr:nvSpPr>
      <cdr:spPr>
        <a:xfrm xmlns:a="http://schemas.openxmlformats.org/drawingml/2006/main">
          <a:off x="6079614" y="573547"/>
          <a:ext cx="827548" cy="6902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100" b="1"/>
            <a:t>Great  </a:t>
          </a:r>
        </a:p>
        <a:p xmlns:a="http://schemas.openxmlformats.org/drawingml/2006/main">
          <a:r>
            <a:rPr lang="en-US" sz="1100" b="1"/>
            <a:t>Stagflation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ik_000/Dropbox/_ANWAR/_EADC%20BOOK/_EADC%20TEXT/Part%20II%20Turbulent%20Competition/CH%2010%20Financial%20Competition/Ch%2011%20Data%20Fin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Fig10.2"/>
      <sheetName val="Fig10.3"/>
      <sheetName val="Fig10.4"/>
      <sheetName val="Fig10.5"/>
      <sheetName val="Fig10.10"/>
      <sheetName val="DATAintropprice"/>
      <sheetName val="Ibbotsonrors"/>
      <sheetName val="FigBusFailure"/>
      <sheetName val="FigBusFailure2"/>
      <sheetName val="bus failures"/>
      <sheetName val="Figrbapprox"/>
      <sheetName val="Figrpapprox1"/>
      <sheetName val="figrbirop1"/>
      <sheetName val="Figrrrsibbotson"/>
      <sheetName val="FigFFDisc"/>
      <sheetName val="FigIntrates"/>
      <sheetName val="FigIntratios"/>
      <sheetName val="Figropint"/>
      <sheetName val="FigintprimeAaa"/>
      <sheetName val="B73p1"/>
      <sheetName val="B73p2"/>
      <sheetName val="Figiblongs"/>
      <sheetName val="Int Rate Data"/>
      <sheetName val="rbrsirop"/>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D3" t="str">
            <v>Business failure rate2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econ.yale.edu/~shiller/data/chapt26.xls" TargetMode="External"/><Relationship Id="rId7" Type="http://schemas.openxmlformats.org/officeDocument/2006/relationships/vmlDrawing" Target="../drawings/vmlDrawing1.vml"/><Relationship Id="rId2" Type="http://schemas.openxmlformats.org/officeDocument/2006/relationships/hyperlink" Target="http://www.econ.yale.edu/~shiller/data/chapt26.xls" TargetMode="External"/><Relationship Id="rId1" Type="http://schemas.openxmlformats.org/officeDocument/2006/relationships/hyperlink" Target="http://aida.econ.yale.edu/~shiller/data.htm" TargetMode="External"/><Relationship Id="rId6" Type="http://schemas.openxmlformats.org/officeDocument/2006/relationships/printerSettings" Target="../printerSettings/printerSettings8.bin"/><Relationship Id="rId5" Type="http://schemas.openxmlformats.org/officeDocument/2006/relationships/hyperlink" Target="http://www.econ.yale.edu/~shiller/data.htm" TargetMode="External"/><Relationship Id="rId4" Type="http://schemas.openxmlformats.org/officeDocument/2006/relationships/hyperlink" Target="http://www.econ.yale.edu/~shiller/data/chapt26.xls"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A4"/>
  <sheetViews>
    <sheetView workbookViewId="0"/>
  </sheetViews>
  <sheetFormatPr defaultRowHeight="15" x14ac:dyDescent="0.25"/>
  <sheetData>
    <row r="2" spans="1:1" x14ac:dyDescent="0.25">
      <c r="A2" t="s">
        <v>84</v>
      </c>
    </row>
    <row r="3" spans="1:1" x14ac:dyDescent="0.25">
      <c r="A3" t="s">
        <v>85</v>
      </c>
    </row>
    <row r="4" spans="1:1" x14ac:dyDescent="0.25">
      <c r="A4"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P92"/>
  <sheetViews>
    <sheetView tabSelected="1" zoomScaleNormal="100" workbookViewId="0">
      <pane xSplit="1" ySplit="10" topLeftCell="AE48" activePane="bottomRight" state="frozen"/>
      <selection pane="topRight" activeCell="B1" sqref="B1"/>
      <selection pane="bottomLeft" activeCell="A11" sqref="A11"/>
      <selection pane="bottomRight" activeCell="AM17" sqref="AM17:AM80"/>
    </sheetView>
  </sheetViews>
  <sheetFormatPr defaultRowHeight="15" x14ac:dyDescent="0.25"/>
  <cols>
    <col min="2" max="2" width="13.5703125" customWidth="1"/>
    <col min="11" max="11" width="11.140625" customWidth="1"/>
    <col min="13" max="13" width="11.42578125" customWidth="1"/>
    <col min="14" max="14" width="12.85546875" customWidth="1"/>
    <col min="15" max="15" width="10.140625" customWidth="1"/>
    <col min="16" max="16" width="14.85546875" customWidth="1"/>
    <col min="17" max="17" width="12.42578125" customWidth="1"/>
    <col min="18" max="18" width="11.28515625" customWidth="1"/>
    <col min="21" max="21" width="13.5703125" customWidth="1"/>
    <col min="22" max="24" width="21.140625" customWidth="1"/>
    <col min="25" max="25" width="21.5703125" customWidth="1"/>
    <col min="26" max="29" width="20.42578125" customWidth="1"/>
    <col min="30" max="30" width="22.5703125" customWidth="1"/>
    <col min="31" max="31" width="21.5703125" customWidth="1"/>
    <col min="32" max="32" width="13.5703125" customWidth="1"/>
    <col min="33" max="33" width="12.5703125" customWidth="1"/>
    <col min="34" max="34" width="21.42578125" customWidth="1"/>
    <col min="35" max="35" width="24.5703125" customWidth="1"/>
    <col min="36" max="36" width="23.85546875" customWidth="1"/>
    <col min="37" max="37" width="20.140625" customWidth="1"/>
    <col min="38" max="38" width="23.5703125" customWidth="1"/>
    <col min="39" max="39" width="13.42578125" customWidth="1"/>
    <col min="40" max="40" width="21.42578125" customWidth="1"/>
    <col min="41" max="41" width="28.42578125" customWidth="1"/>
    <col min="42" max="42" width="21.42578125" customWidth="1"/>
  </cols>
  <sheetData>
    <row r="1" spans="1:42" ht="20.25" x14ac:dyDescent="0.35">
      <c r="A1" t="s">
        <v>0</v>
      </c>
      <c r="AC1" s="45" t="s">
        <v>95</v>
      </c>
      <c r="AD1" s="45" t="s">
        <v>95</v>
      </c>
      <c r="AE1" s="45" t="s">
        <v>95</v>
      </c>
      <c r="AF1" s="62"/>
      <c r="AH1" t="s">
        <v>126</v>
      </c>
      <c r="AK1" s="62"/>
    </row>
    <row r="2" spans="1:42" x14ac:dyDescent="0.25">
      <c r="Q2" s="5" t="s">
        <v>1</v>
      </c>
      <c r="R2" s="5"/>
      <c r="AC2" s="46">
        <f>AC4/AC6</f>
        <v>1.708933873824811</v>
      </c>
      <c r="AD2" s="46">
        <f>AD4/AD6</f>
        <v>1.3900667564837976</v>
      </c>
      <c r="AE2" s="46">
        <f>AE4/AE6</f>
        <v>1.6810751368741503</v>
      </c>
      <c r="AF2" s="63"/>
      <c r="AH2" t="s">
        <v>144</v>
      </c>
      <c r="AK2" s="63"/>
      <c r="AL2" s="76" t="s">
        <v>134</v>
      </c>
    </row>
    <row r="3" spans="1:42" x14ac:dyDescent="0.25">
      <c r="Q3" s="5" t="s">
        <v>2</v>
      </c>
      <c r="R3" s="5"/>
      <c r="AC3" s="45" t="s">
        <v>96</v>
      </c>
      <c r="AD3" s="45" t="s">
        <v>96</v>
      </c>
      <c r="AE3" s="45" t="s">
        <v>96</v>
      </c>
      <c r="AF3" s="62"/>
      <c r="AH3" s="60" t="s">
        <v>148</v>
      </c>
      <c r="AI3" s="60"/>
      <c r="AK3" s="62"/>
      <c r="AL3" s="76" t="s">
        <v>135</v>
      </c>
    </row>
    <row r="4" spans="1:42" x14ac:dyDescent="0.25">
      <c r="Q4" s="5" t="s">
        <v>3</v>
      </c>
      <c r="R4" s="5"/>
      <c r="AC4" s="80">
        <f>STDEV(AC18:AC82)</f>
        <v>0.16794301045297028</v>
      </c>
      <c r="AD4" s="80">
        <f>STDEV(AD18:AD82)</f>
        <v>0.13207153167211741</v>
      </c>
      <c r="AE4" s="80">
        <f>STDEV(AE18:AE82)</f>
        <v>0.14276838511183831</v>
      </c>
      <c r="AF4" s="68"/>
      <c r="AJ4" t="s">
        <v>133</v>
      </c>
      <c r="AL4" s="76" t="s">
        <v>136</v>
      </c>
    </row>
    <row r="5" spans="1:42" x14ac:dyDescent="0.25">
      <c r="P5" s="60"/>
      <c r="S5" s="1" t="s">
        <v>4</v>
      </c>
      <c r="T5" s="1"/>
      <c r="U5" s="44" t="s">
        <v>79</v>
      </c>
      <c r="Z5" s="48" t="s">
        <v>145</v>
      </c>
      <c r="AC5" s="48" t="s">
        <v>97</v>
      </c>
      <c r="AD5" s="48" t="s">
        <v>97</v>
      </c>
      <c r="AE5" s="48" t="s">
        <v>97</v>
      </c>
      <c r="AF5" s="47"/>
      <c r="AH5" s="48" t="s">
        <v>145</v>
      </c>
      <c r="AI5" s="48" t="s">
        <v>145</v>
      </c>
      <c r="AJ5" s="48"/>
      <c r="AL5" s="76" t="s">
        <v>137</v>
      </c>
      <c r="AM5" s="48" t="s">
        <v>97</v>
      </c>
      <c r="AN5" s="47"/>
      <c r="AO5" s="47"/>
      <c r="AP5" s="47"/>
    </row>
    <row r="6" spans="1:42" x14ac:dyDescent="0.25">
      <c r="P6" s="60"/>
      <c r="Q6" s="1" t="s">
        <v>5</v>
      </c>
      <c r="R6" s="1" t="s">
        <v>5</v>
      </c>
      <c r="S6" s="2">
        <f>AVERAGE(S19:S74)</f>
        <v>6.6728571428571443E-2</v>
      </c>
      <c r="T6" s="2"/>
      <c r="U6" s="71" t="s">
        <v>99</v>
      </c>
      <c r="Z6" s="49">
        <f>AVERAGE(Z18:Z66)</f>
        <v>189.7362089258873</v>
      </c>
      <c r="AC6" s="51">
        <f>AVERAGE(AC19:AC82)</f>
        <v>9.8273556996733E-2</v>
      </c>
      <c r="AD6" s="51">
        <f>AVERAGE(AD19:AD82)</f>
        <v>9.5010927393296599E-2</v>
      </c>
      <c r="AE6" s="51">
        <f>AVERAGE(AE19:AE82)</f>
        <v>8.4926831633062416E-2</v>
      </c>
      <c r="AF6" s="4"/>
      <c r="AH6" s="49">
        <f>AVERAGE(AH18:AH66)</f>
        <v>189.51449609137174</v>
      </c>
      <c r="AI6" s="49">
        <f>AVERAGE(AI18:AI66)</f>
        <v>189.56504337405556</v>
      </c>
      <c r="AJ6" s="49"/>
      <c r="AK6" s="5" t="s">
        <v>59</v>
      </c>
      <c r="AL6" s="76" t="s">
        <v>140</v>
      </c>
      <c r="AM6" s="49">
        <f>AVERAGE(AM16:AM79)</f>
        <v>285.86048053567094</v>
      </c>
      <c r="AN6" s="14"/>
      <c r="AO6" s="14"/>
      <c r="AP6" s="14"/>
    </row>
    <row r="7" spans="1:42" ht="45" x14ac:dyDescent="0.25">
      <c r="B7" s="3" t="s">
        <v>6</v>
      </c>
      <c r="Q7" s="4">
        <f>AVERAGE(Q12:Q74)</f>
        <v>4.9813616648248106E-2</v>
      </c>
      <c r="R7" s="4">
        <f>AVERAGE(R12:R74)</f>
        <v>6.1909523809523824E-2</v>
      </c>
      <c r="S7" s="6" t="s">
        <v>7</v>
      </c>
      <c r="T7" s="6"/>
      <c r="U7" s="50" t="s">
        <v>91</v>
      </c>
      <c r="V7" s="50" t="s">
        <v>80</v>
      </c>
      <c r="W7" s="50"/>
      <c r="X7" s="50"/>
      <c r="Y7" s="50"/>
      <c r="Z7" s="50"/>
      <c r="AA7" s="50"/>
      <c r="AB7" s="50"/>
      <c r="AD7" s="50"/>
      <c r="AE7" s="50"/>
      <c r="AF7" s="5"/>
      <c r="AI7" s="60" t="s">
        <v>151</v>
      </c>
      <c r="AJ7" s="126" t="s">
        <v>130</v>
      </c>
      <c r="AK7" s="10" t="s">
        <v>130</v>
      </c>
    </row>
    <row r="8" spans="1:42" ht="61.5" x14ac:dyDescent="0.35">
      <c r="B8" s="3" t="s">
        <v>8</v>
      </c>
      <c r="C8" t="s">
        <v>9</v>
      </c>
      <c r="E8" t="s">
        <v>10</v>
      </c>
      <c r="G8" t="s">
        <v>11</v>
      </c>
      <c r="M8" s="3" t="s">
        <v>11</v>
      </c>
      <c r="N8" s="3"/>
      <c r="O8" s="3" t="s">
        <v>11</v>
      </c>
      <c r="P8" s="5" t="s">
        <v>88</v>
      </c>
      <c r="Q8" s="3"/>
      <c r="R8" s="3" t="s">
        <v>12</v>
      </c>
      <c r="S8" s="8" t="s">
        <v>13</v>
      </c>
      <c r="T8" s="8"/>
      <c r="U8" s="50" t="s">
        <v>146</v>
      </c>
      <c r="V8" s="50" t="s">
        <v>92</v>
      </c>
      <c r="W8" s="50"/>
      <c r="X8" s="50"/>
      <c r="Y8" s="50" t="s">
        <v>105</v>
      </c>
      <c r="Z8" s="52" t="s">
        <v>109</v>
      </c>
      <c r="AA8" s="52" t="s">
        <v>110</v>
      </c>
      <c r="AB8" s="50" t="s">
        <v>112</v>
      </c>
      <c r="AC8" s="53" t="s">
        <v>115</v>
      </c>
      <c r="AD8" s="50" t="s">
        <v>105</v>
      </c>
      <c r="AE8" s="50" t="s">
        <v>105</v>
      </c>
      <c r="AF8" s="95"/>
      <c r="AH8" s="52">
        <v>6.75</v>
      </c>
      <c r="AI8" s="52">
        <v>290</v>
      </c>
      <c r="AJ8" s="98" t="s">
        <v>131</v>
      </c>
      <c r="AK8" s="98" t="s">
        <v>131</v>
      </c>
      <c r="AL8" s="87"/>
      <c r="AN8" s="50"/>
      <c r="AO8" s="50"/>
      <c r="AP8" s="50"/>
    </row>
    <row r="9" spans="1:42" s="10" customFormat="1" ht="42.6" customHeight="1" x14ac:dyDescent="0.25">
      <c r="B9" s="82" t="s">
        <v>14</v>
      </c>
      <c r="E9" s="10" t="s">
        <v>15</v>
      </c>
      <c r="N9" s="11" t="s">
        <v>16</v>
      </c>
      <c r="O9" s="83" t="s">
        <v>17</v>
      </c>
      <c r="P9" s="10" t="s">
        <v>33</v>
      </c>
      <c r="Q9" s="61" t="s">
        <v>89</v>
      </c>
      <c r="S9" s="84" t="s">
        <v>18</v>
      </c>
      <c r="T9" s="84"/>
      <c r="U9" s="85" t="s">
        <v>147</v>
      </c>
      <c r="V9" s="85" t="s">
        <v>81</v>
      </c>
      <c r="W9" s="85" t="s">
        <v>98</v>
      </c>
      <c r="X9" s="85" t="s">
        <v>113</v>
      </c>
      <c r="Y9" s="88" t="s">
        <v>104</v>
      </c>
      <c r="Z9" s="93" t="s">
        <v>108</v>
      </c>
      <c r="AA9" s="94" t="s">
        <v>108</v>
      </c>
      <c r="AB9" s="85" t="s">
        <v>111</v>
      </c>
      <c r="AC9" s="86" t="s">
        <v>114</v>
      </c>
      <c r="AD9" s="89" t="s">
        <v>117</v>
      </c>
      <c r="AE9" s="89" t="s">
        <v>116</v>
      </c>
      <c r="AF9" s="69" t="s">
        <v>125</v>
      </c>
      <c r="AG9" s="78" t="s">
        <v>102</v>
      </c>
      <c r="AH9" s="69" t="s">
        <v>127</v>
      </c>
      <c r="AI9" s="69" t="s">
        <v>149</v>
      </c>
      <c r="AJ9" s="102" t="s">
        <v>132</v>
      </c>
      <c r="AL9" s="99" t="s">
        <v>139</v>
      </c>
      <c r="AM9" s="85" t="s">
        <v>141</v>
      </c>
      <c r="AN9" s="69"/>
      <c r="AO9" s="10" t="s">
        <v>154</v>
      </c>
      <c r="AP9" s="69"/>
    </row>
    <row r="10" spans="1:42" s="10" customFormat="1" ht="46.5" x14ac:dyDescent="0.35">
      <c r="B10" s="10" t="s">
        <v>19</v>
      </c>
      <c r="C10" s="10" t="s">
        <v>20</v>
      </c>
      <c r="D10" s="11" t="s">
        <v>21</v>
      </c>
      <c r="E10" s="10" t="s">
        <v>22</v>
      </c>
      <c r="F10" s="11" t="s">
        <v>23</v>
      </c>
      <c r="G10" s="10" t="s">
        <v>24</v>
      </c>
      <c r="H10" s="10" t="s">
        <v>25</v>
      </c>
      <c r="I10" s="10" t="s">
        <v>26</v>
      </c>
      <c r="J10" s="10" t="s">
        <v>27</v>
      </c>
      <c r="K10" s="10" t="s">
        <v>28</v>
      </c>
      <c r="L10" s="10" t="s">
        <v>29</v>
      </c>
      <c r="M10" s="10" t="s">
        <v>30</v>
      </c>
      <c r="N10" s="10" t="s">
        <v>31</v>
      </c>
      <c r="O10" s="10" t="s">
        <v>32</v>
      </c>
      <c r="P10" s="10" t="s">
        <v>87</v>
      </c>
      <c r="Q10" s="10" t="s">
        <v>34</v>
      </c>
      <c r="R10" s="10" t="s">
        <v>35</v>
      </c>
      <c r="S10" s="10" t="s">
        <v>36</v>
      </c>
      <c r="T10" s="10" t="str">
        <f>'[1]bus failures'!D3</f>
        <v>Business failure rate2</v>
      </c>
      <c r="U10" s="52" t="s">
        <v>124</v>
      </c>
      <c r="V10" s="52" t="s">
        <v>90</v>
      </c>
      <c r="W10" s="52" t="s">
        <v>75</v>
      </c>
      <c r="X10" s="52" t="s">
        <v>83</v>
      </c>
      <c r="Y10" s="7" t="s">
        <v>103</v>
      </c>
      <c r="Z10" s="75" t="s">
        <v>142</v>
      </c>
      <c r="AA10" s="52" t="s">
        <v>106</v>
      </c>
      <c r="AB10" s="52" t="s">
        <v>107</v>
      </c>
      <c r="AC10" s="81" t="s">
        <v>123</v>
      </c>
      <c r="AD10" s="91" t="s">
        <v>118</v>
      </c>
      <c r="AE10" s="92" t="s">
        <v>119</v>
      </c>
      <c r="AF10" s="10" t="s">
        <v>82</v>
      </c>
      <c r="AG10" s="10" t="s">
        <v>101</v>
      </c>
      <c r="AH10" s="100" t="s">
        <v>143</v>
      </c>
      <c r="AI10" s="100" t="s">
        <v>150</v>
      </c>
      <c r="AJ10" s="50" t="s">
        <v>128</v>
      </c>
      <c r="AK10" s="85" t="s">
        <v>129</v>
      </c>
      <c r="AL10" s="50" t="s">
        <v>100</v>
      </c>
      <c r="AM10" s="52" t="s">
        <v>138</v>
      </c>
      <c r="AN10" s="81" t="s">
        <v>152</v>
      </c>
      <c r="AO10" s="81" t="s">
        <v>153</v>
      </c>
      <c r="AP10" s="85"/>
    </row>
    <row r="11" spans="1:42" x14ac:dyDescent="0.25">
      <c r="A11">
        <v>1940</v>
      </c>
      <c r="B11" s="12">
        <v>1</v>
      </c>
      <c r="C11" s="12"/>
      <c r="D11" s="12"/>
      <c r="G11">
        <v>1.4E-2</v>
      </c>
      <c r="I11" s="12">
        <v>2.5</v>
      </c>
      <c r="J11" s="12">
        <v>2.84</v>
      </c>
      <c r="K11" s="12">
        <f>I11/B11</f>
        <v>2.5</v>
      </c>
      <c r="L11" s="12">
        <f>J11/B11</f>
        <v>2.84</v>
      </c>
      <c r="M11" s="13">
        <f>I11/J11</f>
        <v>0.88028169014084512</v>
      </c>
      <c r="N11" s="14">
        <f>O11*100</f>
        <v>1.5</v>
      </c>
      <c r="O11" s="15">
        <v>1.4999999999999999E-2</v>
      </c>
      <c r="S11" s="64">
        <f>DATAIbbotsonrors!D22/100</f>
        <v>3.39E-2</v>
      </c>
      <c r="T11" s="16"/>
      <c r="U11" s="16"/>
      <c r="V11" s="16"/>
      <c r="W11" s="47">
        <v>1.05</v>
      </c>
      <c r="X11" s="16"/>
      <c r="Y11" s="16"/>
      <c r="Z11" s="16"/>
      <c r="AA11" s="16"/>
      <c r="AB11" s="16"/>
      <c r="AC11" s="16"/>
      <c r="AD11" s="16"/>
      <c r="AE11" s="16"/>
      <c r="AJ11" s="13">
        <v>160.21136303394331</v>
      </c>
      <c r="AK11" s="47">
        <v>13.9</v>
      </c>
      <c r="AL11" s="77">
        <f>AJ11*AK11/$AK$76</f>
        <v>11.677702916475157</v>
      </c>
    </row>
    <row r="12" spans="1:42" x14ac:dyDescent="0.25">
      <c r="A12">
        <f>A11+1</f>
        <v>1941</v>
      </c>
      <c r="B12" s="12">
        <v>1</v>
      </c>
      <c r="G12">
        <v>0.10299999999999999</v>
      </c>
      <c r="I12" s="12">
        <v>2.1</v>
      </c>
      <c r="J12" s="12">
        <v>2.77</v>
      </c>
      <c r="K12" s="12">
        <f t="shared" ref="K12:K75" si="0">I12/B12</f>
        <v>2.1</v>
      </c>
      <c r="L12" s="12">
        <f t="shared" ref="L12:L75" si="1">J12/B12</f>
        <v>2.77</v>
      </c>
      <c r="M12" s="13">
        <f t="shared" ref="M12:M75" si="2">I12/J12</f>
        <v>0.75812274368231047</v>
      </c>
      <c r="N12" s="14">
        <f t="shared" ref="N12:N75" si="3">O12*100</f>
        <v>1.5</v>
      </c>
      <c r="O12" s="15">
        <v>1.4999999999999999E-2</v>
      </c>
      <c r="Q12" s="17">
        <f t="shared" ref="Q12:Q43" si="4">(J12/100)-(J12-J11)/J11</f>
        <v>5.2347887323943604E-2</v>
      </c>
      <c r="R12" s="15">
        <f>DATAIbbotsonrors!D23/100</f>
        <v>2.7300000000000001E-2</v>
      </c>
      <c r="S12" s="64">
        <f>DATAIbbotsonrors!D23/100</f>
        <v>2.7300000000000001E-2</v>
      </c>
      <c r="T12" s="16"/>
      <c r="U12" s="16"/>
      <c r="V12" s="16"/>
      <c r="W12" s="47">
        <v>1.1599999999999999</v>
      </c>
      <c r="X12" s="16"/>
      <c r="Y12" s="16"/>
      <c r="Z12" s="16"/>
      <c r="AA12" s="16"/>
      <c r="AB12" s="16"/>
      <c r="AC12" s="45" t="s">
        <v>120</v>
      </c>
      <c r="AD12" s="45" t="s">
        <v>120</v>
      </c>
      <c r="AE12" s="45" t="s">
        <v>120</v>
      </c>
      <c r="AF12" s="62"/>
      <c r="AJ12" s="13">
        <v>170.67440907365065</v>
      </c>
      <c r="AK12" s="47">
        <v>14.1</v>
      </c>
      <c r="AL12" s="77">
        <f t="shared" ref="AL12:AL75" si="5">AJ12*AK12/$AK$76</f>
        <v>12.619345400831014</v>
      </c>
    </row>
    <row r="13" spans="1:42" x14ac:dyDescent="0.25">
      <c r="A13">
        <f t="shared" ref="A13:A34" si="6">A12+1</f>
        <v>1942</v>
      </c>
      <c r="B13" s="12">
        <v>1</v>
      </c>
      <c r="G13">
        <v>0.32600000000000001</v>
      </c>
      <c r="I13" s="12">
        <v>2.36</v>
      </c>
      <c r="J13" s="12">
        <v>2.83</v>
      </c>
      <c r="K13" s="12">
        <f t="shared" si="0"/>
        <v>2.36</v>
      </c>
      <c r="L13" s="12">
        <f t="shared" si="1"/>
        <v>2.83</v>
      </c>
      <c r="M13" s="13">
        <f t="shared" si="2"/>
        <v>0.83392226148409887</v>
      </c>
      <c r="N13" s="14">
        <f t="shared" si="3"/>
        <v>1.5</v>
      </c>
      <c r="O13" s="15">
        <v>1.4999999999999999E-2</v>
      </c>
      <c r="Q13" s="17">
        <f t="shared" si="4"/>
        <v>6.6393501805053975E-3</v>
      </c>
      <c r="R13" s="15">
        <f>DATAIbbotsonrors!D24/100</f>
        <v>2.6000000000000002E-2</v>
      </c>
      <c r="S13" s="64">
        <f>DATAIbbotsonrors!D24/100</f>
        <v>2.6000000000000002E-2</v>
      </c>
      <c r="T13" s="16"/>
      <c r="U13" s="16"/>
      <c r="V13" s="16"/>
      <c r="W13" s="47">
        <v>1.03</v>
      </c>
      <c r="X13" s="16"/>
      <c r="Y13" s="16"/>
      <c r="Z13" s="16"/>
      <c r="AA13" s="16"/>
      <c r="AB13" s="16"/>
      <c r="AC13" s="46">
        <f>AC15/AC17</f>
        <v>1.5200119751338206</v>
      </c>
      <c r="AD13" s="46">
        <f>AD15/AD17</f>
        <v>1.3123760070930057</v>
      </c>
      <c r="AE13" s="46">
        <f>AE15/AE17</f>
        <v>1.5540118515617205</v>
      </c>
      <c r="AF13" s="63"/>
      <c r="AJ13" s="13">
        <v>181.82077326480422</v>
      </c>
      <c r="AK13" s="47">
        <v>15.7</v>
      </c>
      <c r="AL13" s="77">
        <f t="shared" si="5"/>
        <v>14.968988674658764</v>
      </c>
    </row>
    <row r="14" spans="1:42" x14ac:dyDescent="0.25">
      <c r="A14">
        <f t="shared" si="6"/>
        <v>1943</v>
      </c>
      <c r="B14" s="12">
        <v>1</v>
      </c>
      <c r="G14">
        <v>0.373</v>
      </c>
      <c r="I14" s="12">
        <v>2.06</v>
      </c>
      <c r="J14" s="12">
        <v>2.73</v>
      </c>
      <c r="K14" s="12">
        <f t="shared" si="0"/>
        <v>2.06</v>
      </c>
      <c r="L14" s="12">
        <f t="shared" si="1"/>
        <v>2.73</v>
      </c>
      <c r="M14" s="13">
        <f t="shared" si="2"/>
        <v>0.75457875457875456</v>
      </c>
      <c r="N14" s="14">
        <f t="shared" si="3"/>
        <v>1.5</v>
      </c>
      <c r="O14" s="15">
        <v>1.4999999999999999E-2</v>
      </c>
      <c r="Q14" s="17">
        <f t="shared" si="4"/>
        <v>6.263568904593643E-2</v>
      </c>
      <c r="R14" s="15">
        <f>DATAIbbotsonrors!D25/100</f>
        <v>2.8300000000000002E-2</v>
      </c>
      <c r="S14" s="64">
        <f>DATAIbbotsonrors!D25/100</f>
        <v>2.8300000000000002E-2</v>
      </c>
      <c r="T14" s="16"/>
      <c r="U14" s="16"/>
      <c r="V14" s="16"/>
      <c r="W14" s="47">
        <v>0.94</v>
      </c>
      <c r="X14" s="16"/>
      <c r="Y14" s="16"/>
      <c r="Z14" s="16"/>
      <c r="AA14" s="16"/>
      <c r="AB14" s="16"/>
      <c r="AC14" s="45" t="s">
        <v>121</v>
      </c>
      <c r="AD14" s="45" t="s">
        <v>121</v>
      </c>
      <c r="AE14" s="45" t="s">
        <v>121</v>
      </c>
      <c r="AF14" s="62"/>
      <c r="AJ14" s="13">
        <v>193.69508158862629</v>
      </c>
      <c r="AK14" s="47">
        <v>16.899999999999999</v>
      </c>
      <c r="AL14" s="77">
        <f t="shared" si="5"/>
        <v>17.165426737534265</v>
      </c>
    </row>
    <row r="15" spans="1:42" x14ac:dyDescent="0.25">
      <c r="A15">
        <f t="shared" si="6"/>
        <v>1944</v>
      </c>
      <c r="B15" s="12">
        <v>1</v>
      </c>
      <c r="G15">
        <v>0.375</v>
      </c>
      <c r="I15" s="12">
        <v>1.86</v>
      </c>
      <c r="J15" s="12">
        <v>2.72</v>
      </c>
      <c r="K15" s="12">
        <f t="shared" si="0"/>
        <v>1.86</v>
      </c>
      <c r="L15" s="12">
        <f t="shared" si="1"/>
        <v>2.72</v>
      </c>
      <c r="M15" s="13">
        <f t="shared" si="2"/>
        <v>0.68382352941176472</v>
      </c>
      <c r="N15" s="14">
        <f t="shared" si="3"/>
        <v>1.5</v>
      </c>
      <c r="O15" s="15">
        <v>1.4999999999999999E-2</v>
      </c>
      <c r="Q15" s="17">
        <f t="shared" si="4"/>
        <v>3.0863003663003586E-2</v>
      </c>
      <c r="R15" s="15">
        <f>DATAIbbotsonrors!D26/100</f>
        <v>4.7300000000000002E-2</v>
      </c>
      <c r="S15" s="64">
        <f>DATAIbbotsonrors!D26/100</f>
        <v>4.7300000000000002E-2</v>
      </c>
      <c r="T15" s="16"/>
      <c r="U15" s="16"/>
      <c r="V15" s="16"/>
      <c r="W15" s="47">
        <v>0.93</v>
      </c>
      <c r="X15" s="16"/>
      <c r="Y15" s="16"/>
      <c r="Z15" s="16"/>
      <c r="AA15" s="16"/>
      <c r="AB15" s="16"/>
      <c r="AC15" s="80">
        <f>STDEV(AC20:AC77)</f>
        <v>0.15967540750129836</v>
      </c>
      <c r="AD15" s="80">
        <f>STDEV(AD20:AD77)</f>
        <v>0.12401652505652735</v>
      </c>
      <c r="AE15" s="80">
        <f>STDEV(AE20:AE77)</f>
        <v>0.13315171815071852</v>
      </c>
      <c r="AF15" s="68"/>
      <c r="AJ15" s="13">
        <v>206.34487444943161</v>
      </c>
      <c r="AK15" s="47">
        <v>17.399999999999999</v>
      </c>
      <c r="AL15" s="77">
        <f t="shared" si="5"/>
        <v>18.827481989617777</v>
      </c>
    </row>
    <row r="16" spans="1:42" x14ac:dyDescent="0.25">
      <c r="A16">
        <f t="shared" si="6"/>
        <v>1945</v>
      </c>
      <c r="B16" s="12">
        <v>1</v>
      </c>
      <c r="G16">
        <v>0.375</v>
      </c>
      <c r="I16" s="12">
        <v>1.67</v>
      </c>
      <c r="J16" s="12">
        <v>2.62</v>
      </c>
      <c r="K16" s="12">
        <f t="shared" si="0"/>
        <v>1.67</v>
      </c>
      <c r="L16" s="12">
        <f t="shared" si="1"/>
        <v>2.62</v>
      </c>
      <c r="M16" s="13">
        <f t="shared" si="2"/>
        <v>0.63740458015267165</v>
      </c>
      <c r="N16" s="14">
        <f t="shared" si="3"/>
        <v>1.5</v>
      </c>
      <c r="O16" s="15">
        <v>1.4999999999999999E-2</v>
      </c>
      <c r="Q16" s="17">
        <f t="shared" si="4"/>
        <v>6.2964705882352978E-2</v>
      </c>
      <c r="R16" s="15">
        <f>DATAIbbotsonrors!D27/100</f>
        <v>4.0800000000000003E-2</v>
      </c>
      <c r="S16" s="64">
        <f>DATAIbbotsonrors!D27/100</f>
        <v>4.0800000000000003E-2</v>
      </c>
      <c r="T16" s="16"/>
      <c r="U16" s="16"/>
      <c r="V16" s="16"/>
      <c r="W16" s="47">
        <v>0.96</v>
      </c>
      <c r="X16" s="16"/>
      <c r="Y16" s="16"/>
      <c r="Z16" s="16"/>
      <c r="AA16" s="16"/>
      <c r="AB16" s="16"/>
      <c r="AC16" s="48" t="s">
        <v>122</v>
      </c>
      <c r="AD16" s="48" t="s">
        <v>122</v>
      </c>
      <c r="AE16" s="48" t="s">
        <v>122</v>
      </c>
      <c r="AF16" s="47"/>
      <c r="AJ16" s="13">
        <v>219.82079700908562</v>
      </c>
      <c r="AK16" s="47">
        <v>17.8</v>
      </c>
      <c r="AL16" s="77">
        <f t="shared" si="5"/>
        <v>20.518144660522939</v>
      </c>
    </row>
    <row r="17" spans="1:42" x14ac:dyDescent="0.25">
      <c r="A17">
        <f t="shared" si="6"/>
        <v>1946</v>
      </c>
      <c r="B17" s="12">
        <v>1</v>
      </c>
      <c r="G17">
        <v>0.375</v>
      </c>
      <c r="I17" s="12">
        <v>1.64</v>
      </c>
      <c r="J17" s="12">
        <v>2.5299999999999998</v>
      </c>
      <c r="K17" s="12">
        <f t="shared" si="0"/>
        <v>1.64</v>
      </c>
      <c r="L17" s="12">
        <f t="shared" si="1"/>
        <v>2.5299999999999998</v>
      </c>
      <c r="M17" s="13">
        <f t="shared" si="2"/>
        <v>0.64822134387351782</v>
      </c>
      <c r="N17" s="14">
        <f t="shared" si="3"/>
        <v>1.5</v>
      </c>
      <c r="O17" s="15">
        <v>1.4999999999999999E-2</v>
      </c>
      <c r="Q17" s="17">
        <f t="shared" si="4"/>
        <v>5.9651145038168055E-2</v>
      </c>
      <c r="R17" s="15">
        <f>DATAIbbotsonrors!D28/100</f>
        <v>1.72E-2</v>
      </c>
      <c r="S17" s="64">
        <f>DATAIbbotsonrors!D28/100</f>
        <v>1.72E-2</v>
      </c>
      <c r="T17" s="16"/>
      <c r="U17" s="16"/>
      <c r="V17" s="16"/>
      <c r="W17" s="47">
        <v>1.06</v>
      </c>
      <c r="X17" s="66"/>
      <c r="Y17" s="67">
        <v>19.910728258778938</v>
      </c>
      <c r="Z17" s="67"/>
      <c r="AA17" s="67"/>
      <c r="AB17" s="67"/>
      <c r="AC17" s="51">
        <f>AVERAGE(AC20:AC77)</f>
        <v>0.10504878258425607</v>
      </c>
      <c r="AD17" s="51">
        <f>AVERAGE(AD20:AD77)</f>
        <v>9.4497708268251296E-2</v>
      </c>
      <c r="AE17" s="51">
        <f>AVERAGE(AE20:AE77)</f>
        <v>8.5682562856201072E-2</v>
      </c>
      <c r="AF17" s="4"/>
      <c r="AH17" s="14"/>
      <c r="AI17" s="14"/>
      <c r="AJ17" s="13">
        <v>234.17680195178082</v>
      </c>
      <c r="AK17" s="47">
        <v>18.2</v>
      </c>
      <c r="AL17" s="77">
        <f>AJ17*AK17/$AK$76</f>
        <v>22.349332960264348</v>
      </c>
      <c r="AM17" s="13">
        <f t="shared" ref="AM17:AM48" si="7">AL17*100/Y17</f>
        <v>112.24769214762493</v>
      </c>
      <c r="AN17" s="14"/>
      <c r="AO17" s="14"/>
      <c r="AP17" s="14"/>
    </row>
    <row r="18" spans="1:42" x14ac:dyDescent="0.25">
      <c r="A18">
        <f t="shared" si="6"/>
        <v>1947</v>
      </c>
      <c r="B18" s="12">
        <v>1</v>
      </c>
      <c r="G18">
        <v>0.59399999999999997</v>
      </c>
      <c r="I18" s="12">
        <v>2.0099999999999998</v>
      </c>
      <c r="J18" s="12">
        <v>2.61</v>
      </c>
      <c r="K18" s="12">
        <f t="shared" si="0"/>
        <v>2.0099999999999998</v>
      </c>
      <c r="L18" s="12">
        <f t="shared" si="1"/>
        <v>2.61</v>
      </c>
      <c r="M18" s="13">
        <f t="shared" si="2"/>
        <v>0.77011494252873558</v>
      </c>
      <c r="N18" s="14">
        <f t="shared" si="3"/>
        <v>1.625</v>
      </c>
      <c r="O18" s="15">
        <v>1.6250000000000001E-2</v>
      </c>
      <c r="P18" s="18">
        <v>0.15326077364318283</v>
      </c>
      <c r="Q18" s="17">
        <f t="shared" si="4"/>
        <v>-5.5205533596838288E-3</v>
      </c>
      <c r="R18" s="15">
        <f>DATAIbbotsonrors!D29/100</f>
        <v>-2.3399999999999997E-2</v>
      </c>
      <c r="S18" s="64">
        <f>DATAIbbotsonrors!D29/100</f>
        <v>-2.3399999999999997E-2</v>
      </c>
      <c r="T18" s="16"/>
      <c r="U18" s="47">
        <v>15.21</v>
      </c>
      <c r="V18" s="47">
        <v>0.84</v>
      </c>
      <c r="W18" s="47">
        <v>1.61</v>
      </c>
      <c r="X18" s="67">
        <f>U18/W18</f>
        <v>9.4472049689440993</v>
      </c>
      <c r="Y18" s="67">
        <v>23.291744859675099</v>
      </c>
      <c r="Z18" s="67">
        <f>U18*100/Y18</f>
        <v>65.302106354140136</v>
      </c>
      <c r="AA18" s="67">
        <f>V18*100/Y18</f>
        <v>3.6064279643312105</v>
      </c>
      <c r="AB18" s="67">
        <f>W18*100/Y18</f>
        <v>6.9123202649681534</v>
      </c>
      <c r="AC18" s="105"/>
      <c r="AD18" s="67"/>
      <c r="AE18" s="67"/>
      <c r="AF18" s="54">
        <v>0.14374603640540254</v>
      </c>
      <c r="AG18" s="15">
        <v>7.5999999999999998E-2</v>
      </c>
      <c r="AH18" s="73">
        <f>Z18+$AH$8</f>
        <v>72.052106354140136</v>
      </c>
      <c r="AI18" s="74">
        <f t="shared" ref="AI18:AI80" si="8">(AI19+AA19)/(1+AD19)</f>
        <v>72.056246574906766</v>
      </c>
      <c r="AJ18" s="103">
        <v>249.47036549092752</v>
      </c>
      <c r="AK18" s="96">
        <v>21.5</v>
      </c>
      <c r="AL18" s="77">
        <f t="shared" si="5"/>
        <v>28.125919549317999</v>
      </c>
      <c r="AM18" s="13">
        <f>AL18*100/Y18</f>
        <v>120.7548842680837</v>
      </c>
      <c r="AN18" s="79"/>
      <c r="AO18" s="73"/>
      <c r="AP18" s="73"/>
    </row>
    <row r="19" spans="1:42" x14ac:dyDescent="0.25">
      <c r="A19">
        <f t="shared" si="6"/>
        <v>1948</v>
      </c>
      <c r="B19" s="12">
        <v>1.34</v>
      </c>
      <c r="G19">
        <v>1.04</v>
      </c>
      <c r="I19" s="12">
        <v>2.4</v>
      </c>
      <c r="J19" s="12">
        <v>2.82</v>
      </c>
      <c r="K19" s="12">
        <f t="shared" si="0"/>
        <v>1.7910447761194028</v>
      </c>
      <c r="L19" s="12">
        <f t="shared" si="1"/>
        <v>2.1044776119402981</v>
      </c>
      <c r="M19" s="13">
        <f t="shared" si="2"/>
        <v>0.85106382978723405</v>
      </c>
      <c r="N19" s="14">
        <f t="shared" si="3"/>
        <v>1.875</v>
      </c>
      <c r="O19" s="59">
        <v>1.8749999999999999E-2</v>
      </c>
      <c r="P19" s="18">
        <v>0.16682196270405938</v>
      </c>
      <c r="Q19" s="17">
        <f t="shared" si="4"/>
        <v>-5.2259770114942511E-2</v>
      </c>
      <c r="R19" s="15">
        <f>DATAIbbotsonrors!D30/100</f>
        <v>4.1399999999999999E-2</v>
      </c>
      <c r="S19" s="64">
        <f>DATAIbbotsonrors!D30/100</f>
        <v>4.1399999999999999E-2</v>
      </c>
      <c r="T19" s="16"/>
      <c r="U19" s="47">
        <v>14.83</v>
      </c>
      <c r="V19" s="47">
        <v>0.93</v>
      </c>
      <c r="W19" s="47">
        <v>2.29</v>
      </c>
      <c r="X19" s="67">
        <f t="shared" ref="X19:X82" si="9">U19/W19</f>
        <v>6.4759825327510914</v>
      </c>
      <c r="Y19" s="67">
        <v>25.345786297202181</v>
      </c>
      <c r="Z19" s="67">
        <f t="shared" ref="Z19:Z83" si="10">U19*100/Y19</f>
        <v>58.51071190337079</v>
      </c>
      <c r="AA19" s="67">
        <f t="shared" ref="AA19:AA82" si="11">V19*100/Y19</f>
        <v>3.6692489595505622</v>
      </c>
      <c r="AB19" s="67">
        <f t="shared" ref="AB19:AB82" si="12">W19*100/Y19</f>
        <v>9.0350323842696643</v>
      </c>
      <c r="AC19" s="105">
        <f>((Z19-Z18)+AA19)/Z18</f>
        <v>-4.7810793028437139E-2</v>
      </c>
      <c r="AD19" s="90">
        <v>0.31468453732815793</v>
      </c>
      <c r="AE19" s="90">
        <v>0.34129746161167102</v>
      </c>
      <c r="AF19" s="58">
        <v>0.16396352075207296</v>
      </c>
      <c r="AG19" s="15">
        <v>7.5999999999999998E-2</v>
      </c>
      <c r="AH19" s="74">
        <f t="shared" ref="AH19:AH50" si="13">AH18*(1+AD19)-AA19</f>
        <v>91.056541146161393</v>
      </c>
      <c r="AI19" s="74">
        <f t="shared" si="8"/>
        <v>91.061984230384411</v>
      </c>
      <c r="AJ19" s="103">
        <v>257.06786429414899</v>
      </c>
      <c r="AK19" s="96">
        <v>23.7</v>
      </c>
      <c r="AL19" s="77">
        <f t="shared" si="5"/>
        <v>31.948129962094029</v>
      </c>
      <c r="AM19" s="13">
        <f t="shared" si="7"/>
        <v>126.04907808924695</v>
      </c>
      <c r="AN19" s="54">
        <f>AC19-AD19</f>
        <v>-0.36249533035659509</v>
      </c>
      <c r="AO19" s="54">
        <f>AD19-AE19</f>
        <v>-2.6612924283513084E-2</v>
      </c>
      <c r="AP19" s="74"/>
    </row>
    <row r="20" spans="1:42" x14ac:dyDescent="0.25">
      <c r="A20">
        <f t="shared" si="6"/>
        <v>1949</v>
      </c>
      <c r="B20" s="12">
        <v>1.5</v>
      </c>
      <c r="G20">
        <v>1.1020000000000001</v>
      </c>
      <c r="I20" s="12">
        <v>2.21</v>
      </c>
      <c r="J20" s="12">
        <v>2.66</v>
      </c>
      <c r="K20" s="12">
        <f t="shared" si="0"/>
        <v>1.4733333333333334</v>
      </c>
      <c r="L20" s="12">
        <f t="shared" si="1"/>
        <v>1.7733333333333334</v>
      </c>
      <c r="M20" s="13">
        <f t="shared" si="2"/>
        <v>0.83082706766917291</v>
      </c>
      <c r="N20" s="14">
        <f t="shared" si="3"/>
        <v>2</v>
      </c>
      <c r="O20" s="15">
        <v>0.02</v>
      </c>
      <c r="P20" s="18">
        <v>0.13992644659654974</v>
      </c>
      <c r="Q20" s="17">
        <f t="shared" si="4"/>
        <v>8.333758865248217E-2</v>
      </c>
      <c r="R20" s="15">
        <f>DATAIbbotsonrors!D31/100</f>
        <v>3.3099999999999997E-2</v>
      </c>
      <c r="S20" s="64">
        <f>DATAIbbotsonrors!D31/100</f>
        <v>3.3099999999999997E-2</v>
      </c>
      <c r="T20" s="16"/>
      <c r="U20" s="47">
        <v>15.36</v>
      </c>
      <c r="V20" s="47">
        <v>1.1399999999999999</v>
      </c>
      <c r="W20" s="47">
        <v>2.3199999999999998</v>
      </c>
      <c r="X20" s="67">
        <f t="shared" si="9"/>
        <v>6.6206896551724137</v>
      </c>
      <c r="Y20" s="67">
        <v>26.095421355358813</v>
      </c>
      <c r="Z20" s="67">
        <f t="shared" si="10"/>
        <v>58.860900503703704</v>
      </c>
      <c r="AA20" s="67">
        <f t="shared" si="11"/>
        <v>4.368582459259259</v>
      </c>
      <c r="AB20" s="67">
        <f t="shared" si="12"/>
        <v>8.890448513580246</v>
      </c>
      <c r="AC20" s="105">
        <f t="shared" ref="AC20:AC82" si="14">((Z20-Z19)+AA20)/Z19</f>
        <v>8.0647985746355705E-2</v>
      </c>
      <c r="AD20" s="90">
        <v>-0.11933291420477785</v>
      </c>
      <c r="AE20" s="90">
        <v>-0.13003345730202254</v>
      </c>
      <c r="AF20" s="58">
        <v>0.13697282511983766</v>
      </c>
      <c r="AG20" s="15">
        <v>7.5999999999999998E-2</v>
      </c>
      <c r="AH20" s="74">
        <f t="shared" si="13"/>
        <v>75.821916274523431</v>
      </c>
      <c r="AI20" s="74">
        <f t="shared" si="8"/>
        <v>75.826709819643852</v>
      </c>
      <c r="AJ20" s="103">
        <v>264.35027790787228</v>
      </c>
      <c r="AK20" s="96">
        <v>24</v>
      </c>
      <c r="AL20" s="77">
        <f t="shared" si="5"/>
        <v>33.269043889821369</v>
      </c>
      <c r="AM20" s="13">
        <f t="shared" si="7"/>
        <v>127.4899662924562</v>
      </c>
      <c r="AN20" s="54">
        <f t="shared" ref="AN20:AO82" si="15">AC20-AD20</f>
        <v>0.19998089995113355</v>
      </c>
      <c r="AO20" s="54">
        <f t="shared" si="15"/>
        <v>1.0700543097244691E-2</v>
      </c>
      <c r="AP20" s="74"/>
    </row>
    <row r="21" spans="1:42" x14ac:dyDescent="0.25">
      <c r="A21">
        <f t="shared" si="6"/>
        <v>1950</v>
      </c>
      <c r="B21" s="12">
        <v>1.59</v>
      </c>
      <c r="G21">
        <v>1.218</v>
      </c>
      <c r="I21" s="12">
        <v>1.98</v>
      </c>
      <c r="J21" s="12">
        <v>2.62</v>
      </c>
      <c r="K21" s="12">
        <f t="shared" si="0"/>
        <v>1.2452830188679245</v>
      </c>
      <c r="L21" s="12">
        <f t="shared" si="1"/>
        <v>1.6477987421383649</v>
      </c>
      <c r="M21" s="13">
        <f t="shared" si="2"/>
        <v>0.75572519083969458</v>
      </c>
      <c r="N21" s="14">
        <f t="shared" si="3"/>
        <v>2.0699999999999998</v>
      </c>
      <c r="O21" s="15">
        <v>2.07E-2</v>
      </c>
      <c r="P21" s="18">
        <v>0.16765717438708103</v>
      </c>
      <c r="Q21" s="17">
        <f t="shared" si="4"/>
        <v>4.123759398496242E-2</v>
      </c>
      <c r="R21" s="15">
        <f>DATAIbbotsonrors!D32/100</f>
        <v>2.12E-2</v>
      </c>
      <c r="S21" s="64">
        <f>DATAIbbotsonrors!D32/100</f>
        <v>2.12E-2</v>
      </c>
      <c r="T21" s="16"/>
      <c r="U21" s="47">
        <v>16.88</v>
      </c>
      <c r="V21" s="47">
        <v>1.47</v>
      </c>
      <c r="W21" s="47">
        <v>2.84</v>
      </c>
      <c r="X21" s="67">
        <f t="shared" si="9"/>
        <v>5.943661971830986</v>
      </c>
      <c r="Y21" s="67">
        <v>26.736763049192643</v>
      </c>
      <c r="Z21" s="67">
        <f t="shared" si="10"/>
        <v>63.134044943820221</v>
      </c>
      <c r="AA21" s="67">
        <f t="shared" si="11"/>
        <v>5.4980477528089882</v>
      </c>
      <c r="AB21" s="67">
        <f t="shared" si="12"/>
        <v>10.622078651685392</v>
      </c>
      <c r="AC21" s="105">
        <f t="shared" si="14"/>
        <v>0.16600480300689036</v>
      </c>
      <c r="AD21" s="90">
        <v>0.43918643202486496</v>
      </c>
      <c r="AE21" s="90">
        <v>0.40043155085350918</v>
      </c>
      <c r="AF21" s="58">
        <v>0.16228416548642546</v>
      </c>
      <c r="AG21" s="15">
        <v>7.5999999999999998E-2</v>
      </c>
      <c r="AH21" s="74">
        <f t="shared" si="13"/>
        <v>103.62382539961044</v>
      </c>
      <c r="AI21" s="74">
        <f t="shared" si="8"/>
        <v>103.63072420470905</v>
      </c>
      <c r="AJ21" s="103">
        <v>269.71381894769928</v>
      </c>
      <c r="AK21" s="96">
        <v>23.5</v>
      </c>
      <c r="AL21" s="77">
        <f t="shared" si="5"/>
        <v>33.236889068017476</v>
      </c>
      <c r="AM21" s="13">
        <f t="shared" si="7"/>
        <v>124.31156683726198</v>
      </c>
      <c r="AN21" s="54">
        <f t="shared" si="15"/>
        <v>-0.2731816290179746</v>
      </c>
      <c r="AO21" s="54">
        <f t="shared" si="15"/>
        <v>3.8754881171355782E-2</v>
      </c>
      <c r="AP21" s="74"/>
    </row>
    <row r="22" spans="1:42" x14ac:dyDescent="0.25">
      <c r="A22">
        <f t="shared" si="6"/>
        <v>1951</v>
      </c>
      <c r="B22" s="12">
        <v>1.75</v>
      </c>
      <c r="G22">
        <v>1.552</v>
      </c>
      <c r="I22" s="12">
        <v>2</v>
      </c>
      <c r="J22" s="12">
        <v>2.86</v>
      </c>
      <c r="K22" s="12">
        <f t="shared" si="0"/>
        <v>1.1428571428571428</v>
      </c>
      <c r="L22" s="12">
        <f t="shared" si="1"/>
        <v>1.6342857142857141</v>
      </c>
      <c r="M22" s="13">
        <f t="shared" si="2"/>
        <v>0.69930069930069938</v>
      </c>
      <c r="N22" s="14">
        <f t="shared" si="3"/>
        <v>2.56</v>
      </c>
      <c r="O22" s="15">
        <v>2.5600000000000001E-2</v>
      </c>
      <c r="P22" s="18">
        <v>0.16818787317315273</v>
      </c>
      <c r="Q22" s="17">
        <f t="shared" si="4"/>
        <v>-6.3003053435114406E-2</v>
      </c>
      <c r="R22" s="15">
        <f>DATAIbbotsonrors!D33/100</f>
        <v>-2.69E-2</v>
      </c>
      <c r="S22" s="64">
        <f>DATAIbbotsonrors!D33/100</f>
        <v>-2.69E-2</v>
      </c>
      <c r="T22" s="16"/>
      <c r="U22" s="47">
        <v>21.21</v>
      </c>
      <c r="V22" s="47">
        <v>1.41</v>
      </c>
      <c r="W22" s="47">
        <v>2.44</v>
      </c>
      <c r="X22" s="67">
        <f t="shared" si="9"/>
        <v>8.692622950819672</v>
      </c>
      <c r="Y22" s="67">
        <v>29.409212027733457</v>
      </c>
      <c r="Z22" s="67">
        <f t="shared" si="10"/>
        <v>72.12025939354838</v>
      </c>
      <c r="AA22" s="67">
        <f t="shared" si="11"/>
        <v>4.7944161124423958</v>
      </c>
      <c r="AB22" s="67">
        <f t="shared" si="12"/>
        <v>8.29672008110599</v>
      </c>
      <c r="AC22" s="105">
        <f t="shared" si="14"/>
        <v>0.21827574289645527</v>
      </c>
      <c r="AD22" s="90">
        <v>7.4239480264395474E-2</v>
      </c>
      <c r="AE22" s="90">
        <v>8.4892712680578408E-2</v>
      </c>
      <c r="AF22" s="58">
        <v>0.15983193761787534</v>
      </c>
      <c r="AG22" s="15">
        <v>7.5999999999999998E-2</v>
      </c>
      <c r="AH22" s="74">
        <f t="shared" si="13"/>
        <v>106.52238822784359</v>
      </c>
      <c r="AI22" s="74">
        <f t="shared" si="8"/>
        <v>106.52979919664718</v>
      </c>
      <c r="AJ22" s="103">
        <v>273.13062579714841</v>
      </c>
      <c r="AK22" s="96">
        <v>25.4</v>
      </c>
      <c r="AL22" s="77">
        <f t="shared" si="5"/>
        <v>36.379223362598687</v>
      </c>
      <c r="AM22" s="13">
        <f t="shared" si="7"/>
        <v>123.70009549488226</v>
      </c>
      <c r="AN22" s="54">
        <f t="shared" si="15"/>
        <v>0.14403626263205979</v>
      </c>
      <c r="AO22" s="54">
        <f t="shared" si="15"/>
        <v>-1.0653232416182934E-2</v>
      </c>
      <c r="AP22" s="74"/>
    </row>
    <row r="23" spans="1:42" x14ac:dyDescent="0.25">
      <c r="A23">
        <f t="shared" si="6"/>
        <v>1952</v>
      </c>
      <c r="B23" s="12">
        <v>1.75</v>
      </c>
      <c r="G23">
        <v>1.766</v>
      </c>
      <c r="I23" s="12">
        <v>2.19</v>
      </c>
      <c r="J23" s="12">
        <v>2.96</v>
      </c>
      <c r="K23" s="12">
        <f t="shared" si="0"/>
        <v>1.2514285714285713</v>
      </c>
      <c r="L23" s="12">
        <f t="shared" si="1"/>
        <v>1.6914285714285715</v>
      </c>
      <c r="M23" s="13">
        <f t="shared" si="2"/>
        <v>0.7398648648648648</v>
      </c>
      <c r="N23" s="14">
        <f t="shared" si="3"/>
        <v>3</v>
      </c>
      <c r="O23" s="15">
        <v>0.03</v>
      </c>
      <c r="P23" s="18">
        <v>0.14647356224627878</v>
      </c>
      <c r="Q23" s="17">
        <f t="shared" si="4"/>
        <v>-5.3650349650349941E-3</v>
      </c>
      <c r="R23" s="15">
        <f>DATAIbbotsonrors!D34/100</f>
        <v>3.5200000000000002E-2</v>
      </c>
      <c r="S23" s="64">
        <f>DATAIbbotsonrors!D34/100</f>
        <v>3.5200000000000002E-2</v>
      </c>
      <c r="T23" s="16"/>
      <c r="U23" s="47">
        <v>24.19</v>
      </c>
      <c r="V23" s="47">
        <v>1.41</v>
      </c>
      <c r="W23" s="47">
        <v>2.4</v>
      </c>
      <c r="X23" s="67">
        <f t="shared" si="9"/>
        <v>10.079166666666667</v>
      </c>
      <c r="Y23" s="67">
        <v>30.027549681573046</v>
      </c>
      <c r="Z23" s="67">
        <f t="shared" si="10"/>
        <v>80.559353848458159</v>
      </c>
      <c r="AA23" s="67">
        <f t="shared" si="11"/>
        <v>4.6956878431718065</v>
      </c>
      <c r="AB23" s="67">
        <f t="shared" si="12"/>
        <v>7.9926601585903088</v>
      </c>
      <c r="AC23" s="105">
        <f t="shared" si="14"/>
        <v>0.1821233368893925</v>
      </c>
      <c r="AD23" s="90">
        <v>-8.6527611964125437E-2</v>
      </c>
      <c r="AE23" s="90">
        <v>-0.10417077200760254</v>
      </c>
      <c r="AF23" s="58">
        <v>0.13620216468779806</v>
      </c>
      <c r="AG23" s="15">
        <v>7.5999999999999998E-2</v>
      </c>
      <c r="AH23" s="74">
        <f t="shared" si="13"/>
        <v>92.609572510601012</v>
      </c>
      <c r="AI23" s="74">
        <f t="shared" si="8"/>
        <v>92.616342225971678</v>
      </c>
      <c r="AJ23" s="103">
        <v>277.91535040686324</v>
      </c>
      <c r="AK23" s="96">
        <v>26.5</v>
      </c>
      <c r="AL23" s="77">
        <f t="shared" si="5"/>
        <v>38.619595101111045</v>
      </c>
      <c r="AM23" s="13">
        <f t="shared" si="7"/>
        <v>128.61387462730821</v>
      </c>
      <c r="AN23" s="54">
        <f t="shared" si="15"/>
        <v>0.26865094885351792</v>
      </c>
      <c r="AO23" s="54">
        <f t="shared" si="15"/>
        <v>1.7643160043477102E-2</v>
      </c>
      <c r="AP23" s="74"/>
    </row>
    <row r="24" spans="1:42" x14ac:dyDescent="0.25">
      <c r="A24">
        <f t="shared" si="6"/>
        <v>1953</v>
      </c>
      <c r="B24" s="12">
        <v>1.99</v>
      </c>
      <c r="G24">
        <v>1.931</v>
      </c>
      <c r="I24" s="12">
        <v>2.72</v>
      </c>
      <c r="J24" s="12">
        <v>3.2</v>
      </c>
      <c r="K24" s="12">
        <f t="shared" si="0"/>
        <v>1.3668341708542715</v>
      </c>
      <c r="L24" s="12">
        <f t="shared" si="1"/>
        <v>1.6080402010050252</v>
      </c>
      <c r="M24" s="13">
        <f t="shared" si="2"/>
        <v>0.85</v>
      </c>
      <c r="N24" s="14">
        <f t="shared" si="3"/>
        <v>3.17</v>
      </c>
      <c r="O24" s="15">
        <v>3.1699999999999999E-2</v>
      </c>
      <c r="P24" s="18">
        <v>0.13792492383728228</v>
      </c>
      <c r="Q24" s="17">
        <f t="shared" si="4"/>
        <v>-4.9081081081081154E-2</v>
      </c>
      <c r="R24" s="15">
        <f>DATAIbbotsonrors!D35/100</f>
        <v>3.4099999999999998E-2</v>
      </c>
      <c r="S24" s="64">
        <f>DATAIbbotsonrors!D35/100</f>
        <v>3.4099999999999998E-2</v>
      </c>
      <c r="T24" s="16"/>
      <c r="U24" s="47">
        <v>26.18</v>
      </c>
      <c r="V24" s="47">
        <v>1.45</v>
      </c>
      <c r="W24" s="47">
        <v>2.5099999999999998</v>
      </c>
      <c r="X24" s="67">
        <f t="shared" si="9"/>
        <v>10.430278884462153</v>
      </c>
      <c r="Y24" s="67">
        <v>30.569869705298569</v>
      </c>
      <c r="Z24" s="67">
        <f t="shared" si="10"/>
        <v>85.639880877419344</v>
      </c>
      <c r="AA24" s="67">
        <f t="shared" si="11"/>
        <v>4.7432325161290319</v>
      </c>
      <c r="AB24" s="67">
        <f t="shared" si="12"/>
        <v>8.2106990451612898</v>
      </c>
      <c r="AC24" s="105">
        <f t="shared" si="14"/>
        <v>0.12194436866474738</v>
      </c>
      <c r="AD24" s="90">
        <v>1.6692636395081967E-2</v>
      </c>
      <c r="AE24" s="90">
        <v>1.1677702125176218E-2</v>
      </c>
      <c r="AF24" s="58">
        <v>0.12804516198321894</v>
      </c>
      <c r="AG24" s="15">
        <v>7.5999999999999998E-2</v>
      </c>
      <c r="AH24" s="74">
        <f t="shared" si="13"/>
        <v>89.412237915095417</v>
      </c>
      <c r="AI24" s="74">
        <f t="shared" si="8"/>
        <v>89.419120634863262</v>
      </c>
      <c r="AJ24" s="103">
        <v>283.06162546156702</v>
      </c>
      <c r="AK24" s="96">
        <v>26.6</v>
      </c>
      <c r="AL24" s="77">
        <f t="shared" si="5"/>
        <v>39.48316327885518</v>
      </c>
      <c r="AM24" s="13">
        <f t="shared" si="7"/>
        <v>129.15711993372253</v>
      </c>
      <c r="AN24" s="54">
        <f t="shared" si="15"/>
        <v>0.10525173226966542</v>
      </c>
      <c r="AO24" s="54">
        <f t="shared" si="15"/>
        <v>5.0149342699057492E-3</v>
      </c>
      <c r="AP24" s="74"/>
    </row>
    <row r="25" spans="1:42" x14ac:dyDescent="0.25">
      <c r="A25">
        <f t="shared" si="6"/>
        <v>1954</v>
      </c>
      <c r="B25" s="12">
        <v>1.6</v>
      </c>
      <c r="G25">
        <v>0.95299999999999996</v>
      </c>
      <c r="I25" s="12">
        <v>2.37</v>
      </c>
      <c r="J25" s="12">
        <v>2.9</v>
      </c>
      <c r="K25" s="12">
        <f t="shared" si="0"/>
        <v>1.48125</v>
      </c>
      <c r="L25" s="12">
        <f t="shared" si="1"/>
        <v>1.8124999999999998</v>
      </c>
      <c r="M25" s="13">
        <f t="shared" si="2"/>
        <v>0.81724137931034491</v>
      </c>
      <c r="N25" s="14">
        <f t="shared" si="3"/>
        <v>3.05</v>
      </c>
      <c r="O25" s="15">
        <v>3.0499999999999999E-2</v>
      </c>
      <c r="P25" s="18">
        <v>0.13014671477527348</v>
      </c>
      <c r="Q25" s="17">
        <f t="shared" si="4"/>
        <v>0.12275000000000008</v>
      </c>
      <c r="R25" s="15">
        <f>DATAIbbotsonrors!D36/100</f>
        <v>5.3899999999999997E-2</v>
      </c>
      <c r="S25" s="64">
        <f>DATAIbbotsonrors!D36/100</f>
        <v>5.3899999999999997E-2</v>
      </c>
      <c r="T25" s="16"/>
      <c r="U25" s="47">
        <v>25.46</v>
      </c>
      <c r="V25" s="47">
        <v>1.54</v>
      </c>
      <c r="W25" s="47">
        <v>2.77</v>
      </c>
      <c r="X25" s="67">
        <f t="shared" si="9"/>
        <v>9.1913357400722031</v>
      </c>
      <c r="Y25" s="67">
        <v>30.757013569024455</v>
      </c>
      <c r="Z25" s="67">
        <f t="shared" si="10"/>
        <v>82.777867697925316</v>
      </c>
      <c r="AA25" s="67">
        <f t="shared" si="11"/>
        <v>5.0069880697095437</v>
      </c>
      <c r="AB25" s="67">
        <f t="shared" si="12"/>
        <v>9.0060759435684652</v>
      </c>
      <c r="AC25" s="105">
        <f t="shared" si="14"/>
        <v>2.5046448783432172E-2</v>
      </c>
      <c r="AD25" s="90">
        <v>-1.3296796656494017E-2</v>
      </c>
      <c r="AE25" s="90">
        <v>-1.6937480386345731E-2</v>
      </c>
      <c r="AF25" s="58">
        <v>0.11761730156428303</v>
      </c>
      <c r="AG25" s="15">
        <v>7.5999999999999998E-2</v>
      </c>
      <c r="AH25" s="74">
        <f t="shared" si="13"/>
        <v>83.216353499226784</v>
      </c>
      <c r="AI25" s="74">
        <f t="shared" si="8"/>
        <v>83.223144700869426</v>
      </c>
      <c r="AJ25" s="103">
        <v>288.32422880719321</v>
      </c>
      <c r="AK25" s="96">
        <v>26.9</v>
      </c>
      <c r="AL25" s="77">
        <f t="shared" si="5"/>
        <v>40.670801022094899</v>
      </c>
      <c r="AM25" s="13">
        <f t="shared" si="7"/>
        <v>132.23260746958434</v>
      </c>
      <c r="AN25" s="54">
        <f t="shared" si="15"/>
        <v>3.8343245439926191E-2</v>
      </c>
      <c r="AO25" s="54">
        <f t="shared" si="15"/>
        <v>3.6406837298517142E-3</v>
      </c>
      <c r="AP25" s="74"/>
    </row>
    <row r="26" spans="1:42" x14ac:dyDescent="0.25">
      <c r="A26">
        <f t="shared" si="6"/>
        <v>1955</v>
      </c>
      <c r="B26" s="12">
        <v>1.89</v>
      </c>
      <c r="C26" s="14">
        <v>1.79</v>
      </c>
      <c r="D26" s="14">
        <v>0.9470899470899472</v>
      </c>
      <c r="G26">
        <v>1.7529999999999999</v>
      </c>
      <c r="I26" s="12">
        <v>2.5299999999999998</v>
      </c>
      <c r="J26" s="12">
        <v>3.06</v>
      </c>
      <c r="K26" s="12">
        <f t="shared" si="0"/>
        <v>1.3386243386243386</v>
      </c>
      <c r="L26" s="12">
        <f t="shared" si="1"/>
        <v>1.6190476190476191</v>
      </c>
      <c r="M26" s="13">
        <f t="shared" si="2"/>
        <v>0.82679738562091498</v>
      </c>
      <c r="N26" s="14">
        <f t="shared" si="3"/>
        <v>3.16</v>
      </c>
      <c r="O26" s="15">
        <v>3.1600000000000003E-2</v>
      </c>
      <c r="P26" s="18">
        <v>0.15867832664343182</v>
      </c>
      <c r="Q26" s="17">
        <f t="shared" si="4"/>
        <v>-2.4572413793103494E-2</v>
      </c>
      <c r="R26" s="15">
        <f>DATAIbbotsonrors!D37/100</f>
        <v>4.7999999999999996E-3</v>
      </c>
      <c r="S26" s="64">
        <f>DATAIbbotsonrors!D37/100</f>
        <v>4.7999999999999996E-3</v>
      </c>
      <c r="T26" s="19">
        <v>42</v>
      </c>
      <c r="U26" s="47">
        <v>35.6</v>
      </c>
      <c r="V26" s="47">
        <v>1.64</v>
      </c>
      <c r="W26" s="47">
        <v>3.62</v>
      </c>
      <c r="X26" s="67">
        <f t="shared" si="9"/>
        <v>9.8342541436464082</v>
      </c>
      <c r="Y26" s="67">
        <v>31.109799769375808</v>
      </c>
      <c r="Z26" s="67">
        <f t="shared" si="10"/>
        <v>114.43339482706764</v>
      </c>
      <c r="AA26" s="67">
        <f t="shared" si="11"/>
        <v>5.2716507729323299</v>
      </c>
      <c r="AB26" s="67">
        <f t="shared" si="12"/>
        <v>11.636204754887217</v>
      </c>
      <c r="AC26" s="105">
        <f t="shared" si="14"/>
        <v>0.44609965113899858</v>
      </c>
      <c r="AD26" s="90">
        <v>0.46831152881907867</v>
      </c>
      <c r="AE26" s="90">
        <v>0.43060746087565976</v>
      </c>
      <c r="AF26" s="58">
        <v>0.1435878447213399</v>
      </c>
      <c r="AG26" s="15">
        <v>7.5999999999999998E-2</v>
      </c>
      <c r="AH26" s="74">
        <f t="shared" si="13"/>
        <v>116.91588045626624</v>
      </c>
      <c r="AI26" s="74">
        <f t="shared" si="8"/>
        <v>116.92585205593267</v>
      </c>
      <c r="AJ26" s="103">
        <v>293.00455021958726</v>
      </c>
      <c r="AK26" s="96">
        <v>26.7</v>
      </c>
      <c r="AL26" s="77">
        <f t="shared" si="5"/>
        <v>41.023709967818455</v>
      </c>
      <c r="AM26" s="13">
        <f t="shared" si="7"/>
        <v>131.86748314658652</v>
      </c>
      <c r="AN26" s="54">
        <f t="shared" si="15"/>
        <v>-2.2211877680080094E-2</v>
      </c>
      <c r="AO26" s="54">
        <f t="shared" si="15"/>
        <v>3.7704067943418906E-2</v>
      </c>
      <c r="AP26" s="74"/>
    </row>
    <row r="27" spans="1:42" x14ac:dyDescent="0.25">
      <c r="A27">
        <f t="shared" si="6"/>
        <v>1956</v>
      </c>
      <c r="B27" s="12">
        <v>2.77</v>
      </c>
      <c r="C27" s="14">
        <v>2.73</v>
      </c>
      <c r="D27" s="14">
        <v>0.98555956678700363</v>
      </c>
      <c r="G27">
        <v>2.6579999999999999</v>
      </c>
      <c r="I27" s="12">
        <v>2.93</v>
      </c>
      <c r="J27" s="12">
        <v>3.36</v>
      </c>
      <c r="K27" s="12">
        <f t="shared" si="0"/>
        <v>1.0577617328519857</v>
      </c>
      <c r="L27" s="12">
        <f t="shared" si="1"/>
        <v>1.2129963898916967</v>
      </c>
      <c r="M27" s="13">
        <f t="shared" si="2"/>
        <v>0.87202380952380965</v>
      </c>
      <c r="N27" s="14">
        <f t="shared" si="3"/>
        <v>3.7699999999999996</v>
      </c>
      <c r="O27" s="15">
        <v>3.7699999999999997E-2</v>
      </c>
      <c r="P27" s="18">
        <v>0.13993653604900011</v>
      </c>
      <c r="Q27" s="17">
        <f t="shared" si="4"/>
        <v>-6.4439215686274448E-2</v>
      </c>
      <c r="R27" s="15">
        <f>DATAIbbotsonrors!D38/100</f>
        <v>-6.8099999999999994E-2</v>
      </c>
      <c r="S27" s="64">
        <f>DATAIbbotsonrors!D38/100</f>
        <v>-6.8099999999999994E-2</v>
      </c>
      <c r="T27" s="19">
        <v>48</v>
      </c>
      <c r="U27" s="47">
        <v>44.15</v>
      </c>
      <c r="V27" s="47">
        <v>1.74</v>
      </c>
      <c r="W27" s="47">
        <v>3.41</v>
      </c>
      <c r="X27" s="67">
        <f t="shared" si="9"/>
        <v>12.947214076246333</v>
      </c>
      <c r="Y27" s="67">
        <v>33.505946535497614</v>
      </c>
      <c r="Z27" s="67">
        <f t="shared" si="10"/>
        <v>131.76765489440993</v>
      </c>
      <c r="AA27" s="67">
        <f t="shared" si="11"/>
        <v>5.1931080298136649</v>
      </c>
      <c r="AB27" s="67">
        <f t="shared" si="12"/>
        <v>10.177297920496894</v>
      </c>
      <c r="AC27" s="105">
        <f t="shared" si="14"/>
        <v>0.19686008731279386</v>
      </c>
      <c r="AD27" s="90">
        <v>-0.11792891015619376</v>
      </c>
      <c r="AE27" s="90">
        <v>-0.1468235494679134</v>
      </c>
      <c r="AF27" s="58">
        <v>0.12550926044329552</v>
      </c>
      <c r="AG27" s="15">
        <v>7.5999999999999998E-2</v>
      </c>
      <c r="AH27" s="74">
        <f t="shared" si="13"/>
        <v>97.935010064293266</v>
      </c>
      <c r="AI27" s="74">
        <f t="shared" si="8"/>
        <v>97.943805724078516</v>
      </c>
      <c r="AJ27" s="103">
        <v>297.12795989342715</v>
      </c>
      <c r="AK27" s="96">
        <v>26.8</v>
      </c>
      <c r="AL27" s="77">
        <f t="shared" si="5"/>
        <v>41.756839670392495</v>
      </c>
      <c r="AM27" s="13">
        <f t="shared" si="7"/>
        <v>124.62516057009024</v>
      </c>
      <c r="AN27" s="54">
        <f t="shared" si="15"/>
        <v>0.31478899746898764</v>
      </c>
      <c r="AO27" s="54">
        <f t="shared" si="15"/>
        <v>2.8894639311719636E-2</v>
      </c>
      <c r="AP27" s="74"/>
    </row>
    <row r="28" spans="1:42" x14ac:dyDescent="0.25">
      <c r="A28">
        <f t="shared" si="6"/>
        <v>1957</v>
      </c>
      <c r="B28" s="12">
        <v>3.12</v>
      </c>
      <c r="C28" s="14">
        <v>3.11</v>
      </c>
      <c r="D28" s="14">
        <v>0.9967948717948717</v>
      </c>
      <c r="G28">
        <v>3.2669999999999999</v>
      </c>
      <c r="I28" s="12">
        <v>3.6</v>
      </c>
      <c r="J28" s="12">
        <v>3.89</v>
      </c>
      <c r="K28" s="12">
        <f t="shared" si="0"/>
        <v>1.1538461538461537</v>
      </c>
      <c r="L28" s="12">
        <f t="shared" si="1"/>
        <v>1.2467948717948718</v>
      </c>
      <c r="M28" s="13">
        <f t="shared" si="2"/>
        <v>0.92544987146529567</v>
      </c>
      <c r="N28" s="14">
        <f t="shared" si="3"/>
        <v>4.2</v>
      </c>
      <c r="O28" s="15">
        <v>4.2000000000000003E-2</v>
      </c>
      <c r="P28" s="18">
        <v>0.12583529248271272</v>
      </c>
      <c r="Q28" s="17">
        <f t="shared" si="4"/>
        <v>-0.11883809523809531</v>
      </c>
      <c r="R28" s="15">
        <f>DATAIbbotsonrors!D39/100</f>
        <v>8.7100000000000011E-2</v>
      </c>
      <c r="S28" s="64">
        <f>DATAIbbotsonrors!D39/100</f>
        <v>8.7100000000000011E-2</v>
      </c>
      <c r="T28" s="19">
        <v>52</v>
      </c>
      <c r="U28" s="47">
        <v>45.43</v>
      </c>
      <c r="V28" s="47">
        <v>1.79</v>
      </c>
      <c r="W28" s="47">
        <v>3.37</v>
      </c>
      <c r="X28" s="67">
        <f t="shared" si="9"/>
        <v>13.480712166172106</v>
      </c>
      <c r="Y28" s="67">
        <v>35.397364115503237</v>
      </c>
      <c r="Z28" s="67">
        <f t="shared" si="10"/>
        <v>128.34288974670488</v>
      </c>
      <c r="AA28" s="67">
        <f t="shared" si="11"/>
        <v>5.056873710028654</v>
      </c>
      <c r="AB28" s="67">
        <f t="shared" si="12"/>
        <v>9.5204829065902601</v>
      </c>
      <c r="AC28" s="105">
        <f t="shared" si="14"/>
        <v>1.2386260980598576E-2</v>
      </c>
      <c r="AD28" s="90">
        <v>-4.4956258585891827E-2</v>
      </c>
      <c r="AE28" s="90">
        <v>-6.5712657820202802E-2</v>
      </c>
      <c r="AF28" s="58">
        <v>0.112054004990328</v>
      </c>
      <c r="AG28" s="15">
        <v>7.5999999999999998E-2</v>
      </c>
      <c r="AH28" s="74">
        <f t="shared" si="13"/>
        <v>88.475344717202333</v>
      </c>
      <c r="AI28" s="74">
        <f t="shared" si="8"/>
        <v>88.483744957031831</v>
      </c>
      <c r="AJ28" s="103">
        <v>301.06695526915547</v>
      </c>
      <c r="AK28" s="96">
        <v>27.6</v>
      </c>
      <c r="AL28" s="77">
        <f t="shared" si="5"/>
        <v>43.573403069893509</v>
      </c>
      <c r="AM28" s="13">
        <f t="shared" si="7"/>
        <v>123.09787510649517</v>
      </c>
      <c r="AN28" s="54">
        <f t="shared" si="15"/>
        <v>5.7342519566490405E-2</v>
      </c>
      <c r="AO28" s="54">
        <f t="shared" si="15"/>
        <v>2.0756399234310975E-2</v>
      </c>
      <c r="AP28" s="74"/>
    </row>
    <row r="29" spans="1:42" x14ac:dyDescent="0.25">
      <c r="A29">
        <f t="shared" si="6"/>
        <v>1958</v>
      </c>
      <c r="B29" s="12">
        <v>2.15</v>
      </c>
      <c r="C29" s="14">
        <v>1.57</v>
      </c>
      <c r="D29" s="14">
        <v>0.73023255813953492</v>
      </c>
      <c r="G29">
        <v>1.839</v>
      </c>
      <c r="I29" s="12">
        <v>3.56</v>
      </c>
      <c r="J29" s="12">
        <v>3.79</v>
      </c>
      <c r="K29" s="12">
        <f t="shared" si="0"/>
        <v>1.6558139534883722</v>
      </c>
      <c r="L29" s="12">
        <f t="shared" si="1"/>
        <v>1.7627906976744188</v>
      </c>
      <c r="M29" s="13">
        <f t="shared" si="2"/>
        <v>0.93931398416886547</v>
      </c>
      <c r="N29" s="14">
        <f t="shared" si="3"/>
        <v>3.83</v>
      </c>
      <c r="O29" s="15">
        <v>3.8300000000000001E-2</v>
      </c>
      <c r="P29" s="18">
        <v>0.10828328829493139</v>
      </c>
      <c r="Q29" s="17">
        <f t="shared" si="4"/>
        <v>6.3606940874036011E-2</v>
      </c>
      <c r="R29" s="15">
        <f>DATAIbbotsonrors!D40/100</f>
        <v>-2.2200000000000001E-2</v>
      </c>
      <c r="S29" s="64">
        <f>DATAIbbotsonrors!D40/100</f>
        <v>-2.2200000000000001E-2</v>
      </c>
      <c r="T29" s="19">
        <v>56</v>
      </c>
      <c r="U29" s="47">
        <v>41.12</v>
      </c>
      <c r="V29" s="47">
        <v>1.75</v>
      </c>
      <c r="W29" s="47">
        <v>2.89</v>
      </c>
      <c r="X29" s="67">
        <f t="shared" si="9"/>
        <v>14.228373702422143</v>
      </c>
      <c r="Y29" s="67">
        <v>35.747677833215349</v>
      </c>
      <c r="Z29" s="67">
        <f t="shared" si="10"/>
        <v>115.02845077615895</v>
      </c>
      <c r="AA29" s="67">
        <f t="shared" si="11"/>
        <v>4.895422880794702</v>
      </c>
      <c r="AB29" s="67">
        <f t="shared" si="12"/>
        <v>8.0844412145695372</v>
      </c>
      <c r="AC29" s="105">
        <f t="shared" si="14"/>
        <v>-6.5597837997623767E-2</v>
      </c>
      <c r="AD29" s="90">
        <v>-9.8439768243135731E-2</v>
      </c>
      <c r="AE29" s="90">
        <v>-0.10926808926736352</v>
      </c>
      <c r="AF29" s="58">
        <v>9.5054317592488641E-2</v>
      </c>
      <c r="AG29" s="15">
        <v>7.5999999999999998E-2</v>
      </c>
      <c r="AH29" s="74">
        <f t="shared" si="13"/>
        <v>74.870429407214701</v>
      </c>
      <c r="AI29" s="74">
        <f t="shared" si="8"/>
        <v>74.878002729382189</v>
      </c>
      <c r="AJ29" s="103">
        <v>305.37507923686519</v>
      </c>
      <c r="AK29" s="96">
        <v>28.6</v>
      </c>
      <c r="AL29" s="77">
        <f t="shared" si="5"/>
        <v>45.798255197558184</v>
      </c>
      <c r="AM29" s="13">
        <f t="shared" si="7"/>
        <v>128.11532936834357</v>
      </c>
      <c r="AN29" s="54">
        <f t="shared" si="15"/>
        <v>3.2841930245511963E-2</v>
      </c>
      <c r="AO29" s="54">
        <f t="shared" si="15"/>
        <v>1.0828321024227788E-2</v>
      </c>
      <c r="AP29" s="74"/>
    </row>
    <row r="30" spans="1:42" x14ac:dyDescent="0.25">
      <c r="A30">
        <f t="shared" si="6"/>
        <v>1959</v>
      </c>
      <c r="B30" s="12">
        <v>3.36</v>
      </c>
      <c r="C30" s="14">
        <v>3.31</v>
      </c>
      <c r="D30" s="14">
        <v>0.98511904761904767</v>
      </c>
      <c r="G30">
        <v>3.4049999999999998</v>
      </c>
      <c r="I30" s="12">
        <v>3.95</v>
      </c>
      <c r="J30" s="12">
        <v>4.38</v>
      </c>
      <c r="K30" s="12">
        <f t="shared" si="0"/>
        <v>1.1755952380952381</v>
      </c>
      <c r="L30" s="12">
        <f t="shared" si="1"/>
        <v>1.3035714285714286</v>
      </c>
      <c r="M30" s="13">
        <f t="shared" si="2"/>
        <v>0.90182648401826493</v>
      </c>
      <c r="N30" s="14">
        <f t="shared" si="3"/>
        <v>4.4800000000000004</v>
      </c>
      <c r="O30" s="15">
        <v>4.4800000000000006E-2</v>
      </c>
      <c r="P30" s="18">
        <v>0.13229569446408443</v>
      </c>
      <c r="Q30" s="17">
        <f t="shared" si="4"/>
        <v>-0.11187282321899733</v>
      </c>
      <c r="R30" s="15">
        <f>DATAIbbotsonrors!D41/100</f>
        <v>-9.7000000000000003E-3</v>
      </c>
      <c r="S30" s="64">
        <f>DATAIbbotsonrors!D41/100</f>
        <v>-9.7000000000000003E-3</v>
      </c>
      <c r="T30" s="19">
        <v>52</v>
      </c>
      <c r="U30" s="47">
        <v>55.62</v>
      </c>
      <c r="V30" s="47">
        <v>1.83</v>
      </c>
      <c r="W30" s="47">
        <v>3.39</v>
      </c>
      <c r="X30" s="67">
        <f t="shared" si="9"/>
        <v>16.407079646017699</v>
      </c>
      <c r="Y30" s="67">
        <v>36.593706500210587</v>
      </c>
      <c r="Z30" s="67">
        <f t="shared" si="10"/>
        <v>151.99334891009175</v>
      </c>
      <c r="AA30" s="67">
        <f t="shared" si="11"/>
        <v>5.0008599155963305</v>
      </c>
      <c r="AB30" s="67">
        <f t="shared" si="12"/>
        <v>9.2638880403669734</v>
      </c>
      <c r="AC30" s="105">
        <f t="shared" si="14"/>
        <v>0.36482937713551344</v>
      </c>
      <c r="AD30" s="90">
        <v>0.32134547190682972</v>
      </c>
      <c r="AE30" s="90">
        <v>0.34671061060199843</v>
      </c>
      <c r="AF30" s="58">
        <v>0.11381225569497803</v>
      </c>
      <c r="AG30" s="15">
        <v>7.5999999999999998E-2</v>
      </c>
      <c r="AH30" s="74">
        <f t="shared" si="13"/>
        <v>93.928842961346746</v>
      </c>
      <c r="AI30" s="74">
        <f t="shared" si="8"/>
        <v>93.938849936300045</v>
      </c>
      <c r="AJ30" s="103">
        <v>310.51470602367419</v>
      </c>
      <c r="AK30" s="96">
        <v>29</v>
      </c>
      <c r="AL30" s="77">
        <f t="shared" si="5"/>
        <v>47.220380045550876</v>
      </c>
      <c r="AM30" s="13">
        <f t="shared" si="7"/>
        <v>129.03962063880886</v>
      </c>
      <c r="AN30" s="54">
        <f t="shared" si="15"/>
        <v>4.3483905228683728E-2</v>
      </c>
      <c r="AO30" s="54">
        <f t="shared" si="15"/>
        <v>-2.536513869516871E-2</v>
      </c>
      <c r="AP30" s="74"/>
    </row>
    <row r="31" spans="1:42" x14ac:dyDescent="0.25">
      <c r="A31">
        <f t="shared" si="6"/>
        <v>1960</v>
      </c>
      <c r="B31" s="12">
        <v>3.53</v>
      </c>
      <c r="C31" s="14">
        <v>3.21</v>
      </c>
      <c r="D31" s="14">
        <v>0.90934844192634567</v>
      </c>
      <c r="G31">
        <v>2.93</v>
      </c>
      <c r="I31" s="12">
        <v>3.73</v>
      </c>
      <c r="J31" s="12">
        <v>4.41</v>
      </c>
      <c r="K31" s="12">
        <f t="shared" si="0"/>
        <v>1.0566572237960341</v>
      </c>
      <c r="L31" s="12">
        <f t="shared" si="1"/>
        <v>1.2492917847025498</v>
      </c>
      <c r="M31" s="13">
        <f t="shared" si="2"/>
        <v>0.8458049886621315</v>
      </c>
      <c r="N31" s="14">
        <f t="shared" si="3"/>
        <v>4.82</v>
      </c>
      <c r="O31" s="15">
        <v>4.82E-2</v>
      </c>
      <c r="P31" s="18">
        <v>0.12354481160659485</v>
      </c>
      <c r="Q31" s="17">
        <f t="shared" si="4"/>
        <v>3.7250684931506794E-2</v>
      </c>
      <c r="R31" s="15">
        <f>DATAIbbotsonrors!D42/100</f>
        <v>9.0700000000000003E-2</v>
      </c>
      <c r="S31" s="64">
        <f>DATAIbbotsonrors!D42/100</f>
        <v>9.0700000000000003E-2</v>
      </c>
      <c r="T31" s="19">
        <v>57</v>
      </c>
      <c r="U31" s="47">
        <v>58.03</v>
      </c>
      <c r="V31" s="47">
        <v>1.95</v>
      </c>
      <c r="W31" s="47">
        <v>3.27</v>
      </c>
      <c r="X31" s="67">
        <f t="shared" si="9"/>
        <v>17.74617737003058</v>
      </c>
      <c r="Y31" s="67">
        <v>36.593620728666153</v>
      </c>
      <c r="Z31" s="67">
        <f t="shared" si="10"/>
        <v>158.57955251348315</v>
      </c>
      <c r="AA31" s="67">
        <f t="shared" si="11"/>
        <v>5.3287976460674162</v>
      </c>
      <c r="AB31" s="67">
        <f t="shared" si="12"/>
        <v>8.9359837449438206</v>
      </c>
      <c r="AC31" s="105">
        <f t="shared" si="14"/>
        <v>7.8391596309302092E-2</v>
      </c>
      <c r="AD31" s="90">
        <v>-5.165949114381718E-3</v>
      </c>
      <c r="AE31" s="90">
        <v>-2.4459527580788475E-2</v>
      </c>
      <c r="AF31" s="58">
        <v>0.10570307830889546</v>
      </c>
      <c r="AG31" s="15">
        <v>7.5999999999999998E-2</v>
      </c>
      <c r="AH31" s="74">
        <f t="shared" si="13"/>
        <v>88.114813692168255</v>
      </c>
      <c r="AI31" s="74">
        <f t="shared" si="8"/>
        <v>88.124768971598158</v>
      </c>
      <c r="AJ31" s="103">
        <v>315.47175128254446</v>
      </c>
      <c r="AK31" s="96">
        <v>29.3</v>
      </c>
      <c r="AL31" s="77">
        <f t="shared" si="5"/>
        <v>48.470489316091005</v>
      </c>
      <c r="AM31" s="13">
        <f t="shared" si="7"/>
        <v>132.45611762631876</v>
      </c>
      <c r="AN31" s="54">
        <f t="shared" si="15"/>
        <v>8.3557545423683807E-2</v>
      </c>
      <c r="AO31" s="54">
        <f t="shared" si="15"/>
        <v>1.9293578466406756E-2</v>
      </c>
      <c r="AP31" s="74"/>
    </row>
    <row r="32" spans="1:42" x14ac:dyDescent="0.25">
      <c r="A32">
        <f t="shared" si="6"/>
        <v>1961</v>
      </c>
      <c r="B32" s="12">
        <v>3</v>
      </c>
      <c r="C32" s="14">
        <v>1.95</v>
      </c>
      <c r="D32" s="14">
        <v>0.65</v>
      </c>
      <c r="G32">
        <v>2.38</v>
      </c>
      <c r="I32" s="12">
        <v>3.46</v>
      </c>
      <c r="J32" s="12">
        <v>4.3499999999999996</v>
      </c>
      <c r="K32" s="12">
        <f t="shared" si="0"/>
        <v>1.1533333333333333</v>
      </c>
      <c r="L32" s="12">
        <f t="shared" si="1"/>
        <v>1.45</v>
      </c>
      <c r="M32" s="13">
        <f t="shared" si="2"/>
        <v>0.79540229885057478</v>
      </c>
      <c r="N32" s="14">
        <f t="shared" si="3"/>
        <v>4.5</v>
      </c>
      <c r="O32" s="15">
        <v>4.4999999999999998E-2</v>
      </c>
      <c r="P32" s="18">
        <v>0.12343224124638312</v>
      </c>
      <c r="Q32" s="17">
        <f t="shared" si="4"/>
        <v>5.7105442176870858E-2</v>
      </c>
      <c r="R32" s="15">
        <f>DATAIbbotsonrors!D43/100</f>
        <v>4.82E-2</v>
      </c>
      <c r="S32" s="64">
        <f>DATAIbbotsonrors!D43/100</f>
        <v>4.82E-2</v>
      </c>
      <c r="T32" s="19">
        <v>64</v>
      </c>
      <c r="U32" s="47">
        <v>59.72</v>
      </c>
      <c r="V32" s="47">
        <v>2.02</v>
      </c>
      <c r="W32" s="47">
        <v>3.19</v>
      </c>
      <c r="X32" s="67">
        <f t="shared" si="9"/>
        <v>18.721003134796238</v>
      </c>
      <c r="Y32" s="67">
        <v>36.45789659811367</v>
      </c>
      <c r="Z32" s="67">
        <f t="shared" si="10"/>
        <v>163.8053908</v>
      </c>
      <c r="AA32" s="67">
        <f t="shared" si="11"/>
        <v>5.5406377999999998</v>
      </c>
      <c r="AB32" s="67">
        <f t="shared" si="12"/>
        <v>8.7498190999999998</v>
      </c>
      <c r="AC32" s="105">
        <f t="shared" si="14"/>
        <v>6.7893217731216843E-2</v>
      </c>
      <c r="AD32" s="90">
        <v>6.9796687903433852E-2</v>
      </c>
      <c r="AE32" s="90">
        <v>5.2849464283736471E-2</v>
      </c>
      <c r="AF32" s="58">
        <v>0.10516657955813914</v>
      </c>
      <c r="AG32" s="15">
        <v>7.5999999999999998E-2</v>
      </c>
      <c r="AH32" s="74">
        <f t="shared" si="13"/>
        <v>88.724298043109755</v>
      </c>
      <c r="AI32" s="74">
        <f t="shared" si="8"/>
        <v>88.734948168071014</v>
      </c>
      <c r="AJ32" s="103">
        <v>320.02174818987089</v>
      </c>
      <c r="AK32" s="96">
        <v>29.8</v>
      </c>
      <c r="AL32" s="77">
        <f t="shared" si="5"/>
        <v>50.008642349544587</v>
      </c>
      <c r="AM32" s="13">
        <f t="shared" si="7"/>
        <v>137.16820501414236</v>
      </c>
      <c r="AN32" s="54">
        <f t="shared" si="15"/>
        <v>-1.9034701722170089E-3</v>
      </c>
      <c r="AO32" s="54">
        <f t="shared" si="15"/>
        <v>1.6947223619697381E-2</v>
      </c>
      <c r="AP32" s="74"/>
    </row>
    <row r="33" spans="1:42" x14ac:dyDescent="0.25">
      <c r="A33">
        <f t="shared" si="6"/>
        <v>1962</v>
      </c>
      <c r="B33" s="12">
        <v>3</v>
      </c>
      <c r="C33" s="14">
        <v>2.71</v>
      </c>
      <c r="D33" s="14">
        <v>0.90333333333333332</v>
      </c>
      <c r="G33">
        <v>2.78</v>
      </c>
      <c r="I33" s="12">
        <v>3.18</v>
      </c>
      <c r="J33" s="12">
        <v>4.33</v>
      </c>
      <c r="K33" s="12">
        <f t="shared" si="0"/>
        <v>1.06</v>
      </c>
      <c r="L33" s="12">
        <f t="shared" si="1"/>
        <v>1.4433333333333334</v>
      </c>
      <c r="M33" s="13">
        <f t="shared" si="2"/>
        <v>0.73441108545034639</v>
      </c>
      <c r="N33" s="14">
        <f t="shared" si="3"/>
        <v>4.5</v>
      </c>
      <c r="O33" s="15">
        <v>4.4999999999999998E-2</v>
      </c>
      <c r="P33" s="18">
        <v>0.13679400427077842</v>
      </c>
      <c r="Q33" s="17">
        <f t="shared" si="4"/>
        <v>4.7897701149425188E-2</v>
      </c>
      <c r="R33" s="15">
        <f>DATAIbbotsonrors!D44/100</f>
        <v>7.9500000000000001E-2</v>
      </c>
      <c r="S33" s="64">
        <f>DATAIbbotsonrors!D44/100</f>
        <v>7.9500000000000001E-2</v>
      </c>
      <c r="T33" s="19">
        <v>61</v>
      </c>
      <c r="U33" s="47">
        <v>69.069999999999993</v>
      </c>
      <c r="V33" s="47">
        <v>2.13</v>
      </c>
      <c r="W33" s="47">
        <v>3.67</v>
      </c>
      <c r="X33" s="67">
        <f t="shared" si="9"/>
        <v>18.820163487738419</v>
      </c>
      <c r="Y33" s="67">
        <v>36.377670044996613</v>
      </c>
      <c r="Z33" s="67">
        <f t="shared" si="10"/>
        <v>189.86922448459526</v>
      </c>
      <c r="AA33" s="67">
        <f t="shared" si="11"/>
        <v>5.8552403091383809</v>
      </c>
      <c r="AB33" s="67">
        <f t="shared" si="12"/>
        <v>10.088606542036553</v>
      </c>
      <c r="AC33" s="105">
        <f t="shared" si="14"/>
        <v>0.19485972859529144</v>
      </c>
      <c r="AD33" s="90">
        <v>0.24580980440920561</v>
      </c>
      <c r="AE33" s="90">
        <v>0.24959354886285895</v>
      </c>
      <c r="AF33" s="58">
        <v>0.11607789249317023</v>
      </c>
      <c r="AG33" s="15">
        <v>7.5999999999999998E-2</v>
      </c>
      <c r="AH33" s="74">
        <f t="shared" si="13"/>
        <v>104.67836008229224</v>
      </c>
      <c r="AI33" s="74">
        <f t="shared" si="8"/>
        <v>104.69162811238716</v>
      </c>
      <c r="AJ33" s="103">
        <v>324.40350244465395</v>
      </c>
      <c r="AK33" s="96">
        <v>30</v>
      </c>
      <c r="AL33" s="77">
        <f t="shared" si="5"/>
        <v>51.033587170108127</v>
      </c>
      <c r="AM33" s="13">
        <f t="shared" si="7"/>
        <v>140.28822381142933</v>
      </c>
      <c r="AN33" s="54">
        <f t="shared" si="15"/>
        <v>-5.095007581391417E-2</v>
      </c>
      <c r="AO33" s="54">
        <f t="shared" si="15"/>
        <v>-3.7837444536533427E-3</v>
      </c>
      <c r="AP33" s="74"/>
    </row>
    <row r="34" spans="1:42" x14ac:dyDescent="0.25">
      <c r="A34">
        <f t="shared" si="6"/>
        <v>1963</v>
      </c>
      <c r="B34" s="12">
        <v>3.23</v>
      </c>
      <c r="C34" s="14">
        <v>3.18</v>
      </c>
      <c r="D34" s="14">
        <v>0.98452012383900933</v>
      </c>
      <c r="G34">
        <v>3.16</v>
      </c>
      <c r="I34" s="12">
        <v>3.23</v>
      </c>
      <c r="J34" s="12">
        <v>4.26</v>
      </c>
      <c r="K34" s="12">
        <f t="shared" si="0"/>
        <v>1</v>
      </c>
      <c r="L34" s="12">
        <f t="shared" si="1"/>
        <v>1.3188854489164086</v>
      </c>
      <c r="M34" s="13">
        <f t="shared" si="2"/>
        <v>0.75821596244131462</v>
      </c>
      <c r="N34" s="14">
        <f t="shared" si="3"/>
        <v>4.5</v>
      </c>
      <c r="O34" s="15">
        <v>4.4999999999999998E-2</v>
      </c>
      <c r="P34" s="18">
        <v>0.1441026105799619</v>
      </c>
      <c r="Q34" s="17">
        <f t="shared" si="4"/>
        <v>5.8766281755196367E-2</v>
      </c>
      <c r="R34" s="15">
        <f>DATAIbbotsonrors!D45/100</f>
        <v>2.1899999999999999E-2</v>
      </c>
      <c r="S34" s="64">
        <f>DATAIbbotsonrors!D45/100</f>
        <v>2.1899999999999999E-2</v>
      </c>
      <c r="T34" s="19">
        <v>56</v>
      </c>
      <c r="U34" s="47">
        <v>65.06</v>
      </c>
      <c r="V34" s="47">
        <v>2.2799999999999998</v>
      </c>
      <c r="W34" s="47">
        <v>4.0199999999999996</v>
      </c>
      <c r="X34" s="67">
        <f t="shared" si="9"/>
        <v>16.184079601990053</v>
      </c>
      <c r="Y34" s="67">
        <v>36.436881382474439</v>
      </c>
      <c r="Z34" s="67">
        <f t="shared" si="10"/>
        <v>178.5553470316832</v>
      </c>
      <c r="AA34" s="67">
        <f t="shared" si="11"/>
        <v>6.2573961148514856</v>
      </c>
      <c r="AB34" s="67">
        <f t="shared" si="12"/>
        <v>11.03277736039604</v>
      </c>
      <c r="AC34" s="105">
        <f t="shared" si="14"/>
        <v>-2.6631389851549274E-2</v>
      </c>
      <c r="AD34" s="90">
        <v>0.16852802621985055</v>
      </c>
      <c r="AE34" s="90">
        <v>0.17368463421612731</v>
      </c>
      <c r="AF34" s="58">
        <v>0.12143069203177961</v>
      </c>
      <c r="AG34" s="15">
        <v>7.5999999999999998E-2</v>
      </c>
      <c r="AH34" s="74">
        <f t="shared" si="13"/>
        <v>116.06220138004026</v>
      </c>
      <c r="AI34" s="74">
        <f t="shared" si="8"/>
        <v>116.0777054450589</v>
      </c>
      <c r="AJ34" s="103">
        <v>328.40109567144617</v>
      </c>
      <c r="AK34" s="96">
        <v>30.4</v>
      </c>
      <c r="AL34" s="77">
        <f t="shared" si="5"/>
        <v>52.351302089207991</v>
      </c>
      <c r="AM34" s="13">
        <f t="shared" si="7"/>
        <v>143.67668171071341</v>
      </c>
      <c r="AN34" s="54">
        <f t="shared" si="15"/>
        <v>-0.19515941607139983</v>
      </c>
      <c r="AO34" s="54">
        <f t="shared" si="15"/>
        <v>-5.156607996276763E-3</v>
      </c>
      <c r="AP34" s="74"/>
    </row>
    <row r="35" spans="1:42" x14ac:dyDescent="0.25">
      <c r="A35">
        <v>1964</v>
      </c>
      <c r="B35" s="12">
        <v>3.55</v>
      </c>
      <c r="C35" s="14">
        <v>3.5</v>
      </c>
      <c r="D35" s="14">
        <v>0.9859154929577465</v>
      </c>
      <c r="E35">
        <v>3.92</v>
      </c>
      <c r="F35" s="13">
        <v>1.1042253521126761</v>
      </c>
      <c r="G35">
        <v>3.56</v>
      </c>
      <c r="H35" s="13">
        <v>0.90816326530612246</v>
      </c>
      <c r="I35" s="12">
        <v>3.22</v>
      </c>
      <c r="J35" s="12">
        <v>4.4000000000000004</v>
      </c>
      <c r="K35" s="12">
        <f t="shared" si="0"/>
        <v>0.90704225352112688</v>
      </c>
      <c r="L35" s="12">
        <f t="shared" si="1"/>
        <v>1.23943661971831</v>
      </c>
      <c r="M35" s="13">
        <f t="shared" si="2"/>
        <v>0.73181818181818181</v>
      </c>
      <c r="N35" s="14">
        <f t="shared" si="3"/>
        <v>4.5</v>
      </c>
      <c r="O35" s="15">
        <v>4.4999999999999998E-2</v>
      </c>
      <c r="P35" s="18">
        <v>0.15359940889398827</v>
      </c>
      <c r="Q35" s="17">
        <f t="shared" si="4"/>
        <v>1.1136150234741654E-2</v>
      </c>
      <c r="R35" s="15">
        <f>DATAIbbotsonrors!D46/100</f>
        <v>4.7699999999999992E-2</v>
      </c>
      <c r="S35" s="64">
        <f>DATAIbbotsonrors!D46/100</f>
        <v>4.7699999999999992E-2</v>
      </c>
      <c r="T35" s="19">
        <v>53</v>
      </c>
      <c r="U35" s="47">
        <v>76.45</v>
      </c>
      <c r="V35" s="47">
        <v>2.5</v>
      </c>
      <c r="W35" s="47">
        <v>4.55</v>
      </c>
      <c r="X35" s="67">
        <f t="shared" si="9"/>
        <v>16.802197802197803</v>
      </c>
      <c r="Y35" s="67">
        <v>36.670274194378734</v>
      </c>
      <c r="Z35" s="67">
        <f t="shared" si="10"/>
        <v>208.47948830368765</v>
      </c>
      <c r="AA35" s="67">
        <f t="shared" si="11"/>
        <v>6.8175110629067248</v>
      </c>
      <c r="AB35" s="67">
        <f t="shared" si="12"/>
        <v>12.407870134490238</v>
      </c>
      <c r="AC35" s="105">
        <f t="shared" si="14"/>
        <v>0.20577178418740752</v>
      </c>
      <c r="AD35" s="90">
        <v>0.18526608515762</v>
      </c>
      <c r="AE35" s="90">
        <v>0.18980178246910548</v>
      </c>
      <c r="AF35" s="58">
        <v>0.12813738591915966</v>
      </c>
      <c r="AG35" s="15">
        <v>7.5999999999999998E-2</v>
      </c>
      <c r="AH35" s="74">
        <f t="shared" si="13"/>
        <v>130.74708000158893</v>
      </c>
      <c r="AI35" s="74">
        <f t="shared" si="8"/>
        <v>130.76545644403757</v>
      </c>
      <c r="AJ35" s="103">
        <v>331.74702414966731</v>
      </c>
      <c r="AK35" s="96">
        <v>30.9</v>
      </c>
      <c r="AL35" s="77">
        <f t="shared" si="5"/>
        <v>53.754499455819193</v>
      </c>
      <c r="AM35" s="13">
        <f t="shared" si="7"/>
        <v>146.58875788842434</v>
      </c>
      <c r="AN35" s="54">
        <f t="shared" si="15"/>
        <v>2.0505699029787522E-2</v>
      </c>
      <c r="AO35" s="54">
        <f t="shared" si="15"/>
        <v>-4.5356973114854815E-3</v>
      </c>
      <c r="AP35" s="74"/>
    </row>
    <row r="36" spans="1:42" x14ac:dyDescent="0.25">
      <c r="A36">
        <v>1965</v>
      </c>
      <c r="B36" s="12">
        <v>4.04</v>
      </c>
      <c r="C36" s="14">
        <v>4.07</v>
      </c>
      <c r="D36" s="14">
        <v>1.0074257425742574</v>
      </c>
      <c r="E36">
        <v>4.3600000000000003</v>
      </c>
      <c r="F36" s="13">
        <v>1.0792079207920793</v>
      </c>
      <c r="G36">
        <v>3.95</v>
      </c>
      <c r="H36" s="13">
        <v>0.90596330275229353</v>
      </c>
      <c r="I36" s="12">
        <v>3.27</v>
      </c>
      <c r="J36" s="12">
        <v>4.49</v>
      </c>
      <c r="K36" s="12">
        <f t="shared" si="0"/>
        <v>0.80940594059405946</v>
      </c>
      <c r="L36" s="12">
        <f t="shared" si="1"/>
        <v>1.1113861386138615</v>
      </c>
      <c r="M36" s="13">
        <f t="shared" si="2"/>
        <v>0.72828507795100217</v>
      </c>
      <c r="N36" s="14">
        <f t="shared" si="3"/>
        <v>4.54</v>
      </c>
      <c r="O36" s="15">
        <v>4.5400000000000003E-2</v>
      </c>
      <c r="P36" s="18">
        <v>0.16562060705459006</v>
      </c>
      <c r="Q36" s="17">
        <f t="shared" si="4"/>
        <v>2.4445454545454583E-2</v>
      </c>
      <c r="R36" s="15">
        <f>DATAIbbotsonrors!D47/100</f>
        <v>-4.5999999999999999E-3</v>
      </c>
      <c r="S36" s="64">
        <f>DATAIbbotsonrors!D47/100</f>
        <v>-4.5999999999999999E-3</v>
      </c>
      <c r="T36" s="19">
        <v>53</v>
      </c>
      <c r="U36" s="47">
        <v>86.12</v>
      </c>
      <c r="V36" s="47">
        <v>2.72</v>
      </c>
      <c r="W36" s="47">
        <v>5.19</v>
      </c>
      <c r="X36" s="67">
        <f t="shared" si="9"/>
        <v>16.593448940269749</v>
      </c>
      <c r="Y36" s="67">
        <v>37.027469678467156</v>
      </c>
      <c r="Z36" s="67">
        <f t="shared" si="10"/>
        <v>232.58408081306717</v>
      </c>
      <c r="AA36" s="67">
        <f t="shared" si="11"/>
        <v>7.345897582577134</v>
      </c>
      <c r="AB36" s="67">
        <f t="shared" si="12"/>
        <v>14.016620754990928</v>
      </c>
      <c r="AC36" s="105">
        <f t="shared" si="14"/>
        <v>0.15085651997640842</v>
      </c>
      <c r="AD36" s="90">
        <v>0.25778757374461897</v>
      </c>
      <c r="AE36" s="90">
        <v>0.25849604615469496</v>
      </c>
      <c r="AF36" s="58">
        <v>0.13818209006945084</v>
      </c>
      <c r="AG36" s="15">
        <v>7.5999999999999998E-2</v>
      </c>
      <c r="AH36" s="74">
        <f t="shared" si="13"/>
        <v>157.106154946815</v>
      </c>
      <c r="AI36" s="74">
        <f t="shared" si="8"/>
        <v>157.12926860777654</v>
      </c>
      <c r="AJ36" s="103">
        <v>333.75570389430806</v>
      </c>
      <c r="AK36" s="96">
        <v>31.2</v>
      </c>
      <c r="AL36" s="77">
        <f t="shared" si="5"/>
        <v>54.605023395398071</v>
      </c>
      <c r="AM36" s="13">
        <f t="shared" si="7"/>
        <v>147.47165785177299</v>
      </c>
      <c r="AN36" s="54">
        <f t="shared" si="15"/>
        <v>-0.10693105376821055</v>
      </c>
      <c r="AO36" s="54">
        <f t="shared" si="15"/>
        <v>-7.0847241007598871E-4</v>
      </c>
      <c r="AP36" s="74"/>
    </row>
    <row r="37" spans="1:42" x14ac:dyDescent="0.25">
      <c r="A37">
        <v>1966</v>
      </c>
      <c r="B37" s="12">
        <v>4.5</v>
      </c>
      <c r="C37" s="14">
        <v>5.1100000000000003</v>
      </c>
      <c r="D37" s="14">
        <v>1.1355555555555557</v>
      </c>
      <c r="E37">
        <v>5.45</v>
      </c>
      <c r="F37" s="13">
        <v>1.2111111111111112</v>
      </c>
      <c r="G37">
        <v>4.88</v>
      </c>
      <c r="H37" s="13">
        <v>0.89541284403669719</v>
      </c>
      <c r="I37" s="12">
        <v>3.82</v>
      </c>
      <c r="J37" s="12">
        <v>5.13</v>
      </c>
      <c r="K37" s="12">
        <f t="shared" si="0"/>
        <v>0.8488888888888888</v>
      </c>
      <c r="L37" s="12">
        <f t="shared" si="1"/>
        <v>1.1399999999999999</v>
      </c>
      <c r="M37" s="13">
        <f t="shared" si="2"/>
        <v>0.74463937621832355</v>
      </c>
      <c r="N37" s="14">
        <f t="shared" si="3"/>
        <v>5.63</v>
      </c>
      <c r="O37" s="15">
        <v>5.6299999999999996E-2</v>
      </c>
      <c r="P37" s="18">
        <v>0.16579439004646634</v>
      </c>
      <c r="Q37" s="17">
        <f t="shared" si="4"/>
        <v>-9.1238975501113498E-2</v>
      </c>
      <c r="R37" s="15">
        <f>DATAIbbotsonrors!D48/100</f>
        <v>2E-3</v>
      </c>
      <c r="S37" s="64">
        <f>DATAIbbotsonrors!D48/100</f>
        <v>2E-3</v>
      </c>
      <c r="T37" s="19">
        <v>52</v>
      </c>
      <c r="U37" s="47">
        <v>93.32</v>
      </c>
      <c r="V37" s="47">
        <v>2.87</v>
      </c>
      <c r="W37" s="47">
        <v>5.55</v>
      </c>
      <c r="X37" s="67">
        <f t="shared" si="9"/>
        <v>16.814414414414415</v>
      </c>
      <c r="Y37" s="67">
        <v>37.528104903640994</v>
      </c>
      <c r="Z37" s="67">
        <f t="shared" si="10"/>
        <v>248.66696636990602</v>
      </c>
      <c r="AA37" s="67">
        <f t="shared" si="11"/>
        <v>7.6476017304075254</v>
      </c>
      <c r="AB37" s="67">
        <f t="shared" si="12"/>
        <v>14.788916238244518</v>
      </c>
      <c r="AC37" s="105">
        <f t="shared" si="14"/>
        <v>0.1020297141760062</v>
      </c>
      <c r="AD37" s="90">
        <v>0.13306828610762145</v>
      </c>
      <c r="AE37" s="90">
        <v>0.13755275198450667</v>
      </c>
      <c r="AF37" s="58">
        <v>0.13780250259730348</v>
      </c>
      <c r="AG37" s="15">
        <v>7.5999999999999998E-2</v>
      </c>
      <c r="AH37" s="74">
        <f t="shared" si="13"/>
        <v>170.36439999213854</v>
      </c>
      <c r="AI37" s="74">
        <f t="shared" si="8"/>
        <v>170.39058934834989</v>
      </c>
      <c r="AJ37" s="103">
        <v>334.569276410192</v>
      </c>
      <c r="AK37" s="96">
        <v>31.8</v>
      </c>
      <c r="AL37" s="77">
        <f t="shared" si="5"/>
        <v>55.7907865225176</v>
      </c>
      <c r="AM37" s="13">
        <f t="shared" si="7"/>
        <v>148.6640123868998</v>
      </c>
      <c r="AN37" s="54">
        <f t="shared" si="15"/>
        <v>-3.1038571931615244E-2</v>
      </c>
      <c r="AO37" s="54">
        <f t="shared" si="15"/>
        <v>-4.4844658768852241E-3</v>
      </c>
      <c r="AP37" s="74"/>
    </row>
    <row r="38" spans="1:42" x14ac:dyDescent="0.25">
      <c r="A38">
        <v>1967</v>
      </c>
      <c r="B38" s="12">
        <v>4.1900000000000004</v>
      </c>
      <c r="C38" s="14">
        <v>4.22</v>
      </c>
      <c r="D38" s="14">
        <v>1.007159904534606</v>
      </c>
      <c r="E38">
        <v>4.99</v>
      </c>
      <c r="F38" s="13">
        <v>1.1909307875894988</v>
      </c>
      <c r="G38">
        <v>4.32</v>
      </c>
      <c r="H38" s="13">
        <v>0.86573146292585168</v>
      </c>
      <c r="I38" s="12">
        <v>3.98</v>
      </c>
      <c r="J38" s="12">
        <v>5.51</v>
      </c>
      <c r="K38" s="12">
        <f t="shared" si="0"/>
        <v>0.94988066825775652</v>
      </c>
      <c r="L38" s="12">
        <f t="shared" si="1"/>
        <v>1.3150357995226729</v>
      </c>
      <c r="M38" s="13">
        <f t="shared" si="2"/>
        <v>0.72232304900181488</v>
      </c>
      <c r="N38" s="14">
        <f t="shared" si="3"/>
        <v>5.63</v>
      </c>
      <c r="O38" s="15">
        <v>5.6299999999999996E-2</v>
      </c>
      <c r="P38" s="18">
        <v>0.14737389186180741</v>
      </c>
      <c r="Q38" s="17">
        <f t="shared" si="4"/>
        <v>-1.897407407407406E-2</v>
      </c>
      <c r="R38" s="15">
        <f>DATAIbbotsonrors!D49/100</f>
        <v>-4.9500000000000002E-2</v>
      </c>
      <c r="S38" s="64">
        <f>DATAIbbotsonrors!D49/100</f>
        <v>-4.9500000000000002E-2</v>
      </c>
      <c r="T38" s="19">
        <v>49</v>
      </c>
      <c r="U38" s="47">
        <v>84.45</v>
      </c>
      <c r="V38" s="47">
        <v>2.92</v>
      </c>
      <c r="W38" s="47">
        <v>5.33</v>
      </c>
      <c r="X38" s="67">
        <f t="shared" si="9"/>
        <v>15.844277673545967</v>
      </c>
      <c r="Y38" s="67">
        <v>38.379543525891407</v>
      </c>
      <c r="Z38" s="67">
        <f t="shared" si="10"/>
        <v>220.03909437596303</v>
      </c>
      <c r="AA38" s="67">
        <f t="shared" si="11"/>
        <v>7.6082197226502313</v>
      </c>
      <c r="AB38" s="67">
        <f t="shared" si="12"/>
        <v>13.88760654853621</v>
      </c>
      <c r="AC38" s="105">
        <f t="shared" si="14"/>
        <v>-8.4529330848170839E-2</v>
      </c>
      <c r="AD38" s="90">
        <v>-2.2424706322610095E-3</v>
      </c>
      <c r="AE38" s="90">
        <v>-2.9987283574751496E-2</v>
      </c>
      <c r="AF38" s="58">
        <v>0.12474159436916939</v>
      </c>
      <c r="AG38" s="15">
        <v>7.5999999999999998E-2</v>
      </c>
      <c r="AH38" s="74">
        <f t="shared" si="13"/>
        <v>162.37414310572316</v>
      </c>
      <c r="AI38" s="74">
        <f t="shared" si="8"/>
        <v>162.40027373307234</v>
      </c>
      <c r="AJ38" s="103">
        <v>335.01907369841422</v>
      </c>
      <c r="AK38" s="96">
        <v>32.9</v>
      </c>
      <c r="AL38" s="77">
        <f t="shared" si="5"/>
        <v>57.798256553108693</v>
      </c>
      <c r="AM38" s="13">
        <f t="shared" si="7"/>
        <v>150.59651898704095</v>
      </c>
      <c r="AN38" s="54">
        <f t="shared" si="15"/>
        <v>-8.2286860215909835E-2</v>
      </c>
      <c r="AO38" s="54">
        <f t="shared" si="15"/>
        <v>2.7744812942490486E-2</v>
      </c>
      <c r="AP38" s="74"/>
    </row>
    <row r="39" spans="1:42" x14ac:dyDescent="0.25">
      <c r="A39">
        <v>1968</v>
      </c>
      <c r="B39" s="12">
        <v>5.17</v>
      </c>
      <c r="C39" s="14">
        <v>5.66</v>
      </c>
      <c r="D39" s="14">
        <v>1.0947775628626693</v>
      </c>
      <c r="E39">
        <v>5.82</v>
      </c>
      <c r="F39" s="13">
        <v>1.125725338491296</v>
      </c>
      <c r="G39">
        <v>5.34</v>
      </c>
      <c r="H39" s="13">
        <v>0.91752577319587625</v>
      </c>
      <c r="I39" s="12">
        <v>4.51</v>
      </c>
      <c r="J39" s="12">
        <v>6.18</v>
      </c>
      <c r="K39" s="12">
        <f t="shared" si="0"/>
        <v>0.87234042553191482</v>
      </c>
      <c r="L39" s="12">
        <f t="shared" si="1"/>
        <v>1.195357833655706</v>
      </c>
      <c r="M39" s="13">
        <f t="shared" si="2"/>
        <v>0.72977346278317157</v>
      </c>
      <c r="N39" s="14">
        <f t="shared" si="3"/>
        <v>6.3099999999999987</v>
      </c>
      <c r="O39" s="15">
        <v>6.3099999999999989E-2</v>
      </c>
      <c r="P39" s="18">
        <v>0.14522282480795876</v>
      </c>
      <c r="Q39" s="17">
        <f t="shared" si="4"/>
        <v>-5.9797096188747734E-2</v>
      </c>
      <c r="R39" s="15">
        <f>DATAIbbotsonrors!D50/100</f>
        <v>2.5699999999999997E-2</v>
      </c>
      <c r="S39" s="64">
        <f>DATAIbbotsonrors!D50/100</f>
        <v>2.5699999999999997E-2</v>
      </c>
      <c r="T39" s="19">
        <v>39</v>
      </c>
      <c r="U39" s="47">
        <v>95.04</v>
      </c>
      <c r="V39" s="47">
        <v>3.07</v>
      </c>
      <c r="W39" s="47">
        <v>5.76</v>
      </c>
      <c r="X39" s="67">
        <f t="shared" si="9"/>
        <v>16.5</v>
      </c>
      <c r="Y39" s="67">
        <v>39.646769840293423</v>
      </c>
      <c r="Z39" s="67">
        <f t="shared" si="10"/>
        <v>239.71688080225357</v>
      </c>
      <c r="AA39" s="67">
        <f t="shared" si="11"/>
        <v>7.7433798828169031</v>
      </c>
      <c r="AB39" s="67">
        <f t="shared" si="12"/>
        <v>14.528295806197185</v>
      </c>
      <c r="AC39" s="105">
        <f t="shared" si="14"/>
        <v>0.12461951993973902</v>
      </c>
      <c r="AD39" s="90">
        <v>0.10367347595546927</v>
      </c>
      <c r="AE39" s="90">
        <v>8.8926138864904108E-2</v>
      </c>
      <c r="AF39" s="58">
        <v>0.12385229726692695</v>
      </c>
      <c r="AG39" s="15">
        <v>7.5999999999999998E-2</v>
      </c>
      <c r="AH39" s="74">
        <f t="shared" si="13"/>
        <v>171.46465504396741</v>
      </c>
      <c r="AI39" s="74">
        <f t="shared" si="8"/>
        <v>171.49349472428275</v>
      </c>
      <c r="AJ39" s="103">
        <v>335.89162617316015</v>
      </c>
      <c r="AK39" s="96">
        <v>34.1</v>
      </c>
      <c r="AL39" s="77">
        <f t="shared" si="5"/>
        <v>60.062425026244163</v>
      </c>
      <c r="AM39" s="13">
        <f t="shared" si="7"/>
        <v>151.49386764215555</v>
      </c>
      <c r="AN39" s="54">
        <f t="shared" si="15"/>
        <v>2.0946043984269747E-2</v>
      </c>
      <c r="AO39" s="54">
        <f t="shared" si="15"/>
        <v>1.4747337090565166E-2</v>
      </c>
      <c r="AP39" s="74"/>
    </row>
    <row r="40" spans="1:42" x14ac:dyDescent="0.25">
      <c r="A40">
        <v>1969</v>
      </c>
      <c r="B40" s="12">
        <v>5.87</v>
      </c>
      <c r="C40" s="14">
        <v>8.2100000000000009</v>
      </c>
      <c r="D40" s="14">
        <v>1.3986371379897786</v>
      </c>
      <c r="E40">
        <v>7.23</v>
      </c>
      <c r="F40" s="13">
        <v>1.231686541737649</v>
      </c>
      <c r="G40">
        <v>6.68</v>
      </c>
      <c r="H40" s="13">
        <v>0.92392807745504835</v>
      </c>
      <c r="I40" s="12">
        <v>5.81</v>
      </c>
      <c r="J40" s="12">
        <v>7.03</v>
      </c>
      <c r="K40" s="12">
        <f t="shared" si="0"/>
        <v>0.98977853492333889</v>
      </c>
      <c r="L40" s="12">
        <f t="shared" si="1"/>
        <v>1.1976149914821124</v>
      </c>
      <c r="M40" s="13">
        <f t="shared" si="2"/>
        <v>0.82645803698435272</v>
      </c>
      <c r="N40" s="14">
        <f t="shared" si="3"/>
        <v>7.9600000000000009</v>
      </c>
      <c r="O40" s="15">
        <v>7.9600000000000004E-2</v>
      </c>
      <c r="P40" s="18">
        <v>0.12563664080861681</v>
      </c>
      <c r="Q40" s="17">
        <f t="shared" si="4"/>
        <v>-6.7240453074433743E-2</v>
      </c>
      <c r="R40" s="15">
        <f>DATAIbbotsonrors!D51/100</f>
        <v>-8.09E-2</v>
      </c>
      <c r="S40" s="64">
        <f>DATAIbbotsonrors!D51/100</f>
        <v>-8.09E-2</v>
      </c>
      <c r="T40" s="19">
        <v>37</v>
      </c>
      <c r="U40" s="47">
        <v>102.04</v>
      </c>
      <c r="V40" s="47">
        <v>3.16</v>
      </c>
      <c r="W40" s="47">
        <v>5.78</v>
      </c>
      <c r="X40" s="67">
        <f t="shared" si="9"/>
        <v>17.653979238754324</v>
      </c>
      <c r="Y40" s="67">
        <v>41.210638688722426</v>
      </c>
      <c r="Z40" s="67">
        <f t="shared" si="10"/>
        <v>247.6059659515152</v>
      </c>
      <c r="AA40" s="67">
        <f t="shared" si="11"/>
        <v>7.6679228969696984</v>
      </c>
      <c r="AB40" s="67">
        <f t="shared" si="12"/>
        <v>14.025504539393943</v>
      </c>
      <c r="AC40" s="105">
        <f t="shared" si="14"/>
        <v>6.4897423970173243E-2</v>
      </c>
      <c r="AD40" s="90">
        <v>-9.0829713397683354E-3</v>
      </c>
      <c r="AE40" s="90">
        <v>-5.9871874996509374E-2</v>
      </c>
      <c r="AF40" s="58">
        <v>0.11249342865334706</v>
      </c>
      <c r="AG40" s="15">
        <v>7.5999999999999998E-2</v>
      </c>
      <c r="AH40" s="74">
        <f t="shared" si="13"/>
        <v>162.2393235994501</v>
      </c>
      <c r="AI40" s="74">
        <f t="shared" si="8"/>
        <v>162.2679013297757</v>
      </c>
      <c r="AJ40" s="103">
        <v>336.67263306754165</v>
      </c>
      <c r="AK40" s="96">
        <v>35.6</v>
      </c>
      <c r="AL40" s="77">
        <f t="shared" si="5"/>
        <v>62.850266057705738</v>
      </c>
      <c r="AM40" s="13">
        <f t="shared" si="7"/>
        <v>152.50980828624029</v>
      </c>
      <c r="AN40" s="54">
        <f t="shared" si="15"/>
        <v>7.3980395309941577E-2</v>
      </c>
      <c r="AO40" s="54">
        <f t="shared" si="15"/>
        <v>5.078890365674104E-2</v>
      </c>
      <c r="AP40" s="74"/>
    </row>
    <row r="41" spans="1:42" x14ac:dyDescent="0.25">
      <c r="A41">
        <v>1970</v>
      </c>
      <c r="B41" s="12">
        <v>5.95</v>
      </c>
      <c r="C41" s="14">
        <v>7.17</v>
      </c>
      <c r="D41" s="14">
        <v>1.2050420168067226</v>
      </c>
      <c r="E41">
        <v>7.55</v>
      </c>
      <c r="F41" s="13">
        <v>1.26890756302521</v>
      </c>
      <c r="G41">
        <v>6.43</v>
      </c>
      <c r="H41" s="13">
        <v>0.85165562913907278</v>
      </c>
      <c r="I41" s="12">
        <v>6.51</v>
      </c>
      <c r="J41" s="12">
        <v>8.0399999999999991</v>
      </c>
      <c r="K41" s="12">
        <f t="shared" si="0"/>
        <v>1.0941176470588234</v>
      </c>
      <c r="L41" s="12">
        <f t="shared" si="1"/>
        <v>1.3512605042016805</v>
      </c>
      <c r="M41" s="13">
        <f t="shared" si="2"/>
        <v>0.80970149253731349</v>
      </c>
      <c r="N41" s="14">
        <f t="shared" si="3"/>
        <v>7.91</v>
      </c>
      <c r="O41" s="15">
        <v>7.9100000000000004E-2</v>
      </c>
      <c r="P41" s="18">
        <v>9.7788805707108573E-2</v>
      </c>
      <c r="Q41" s="17">
        <f t="shared" si="4"/>
        <v>-6.3269985775248797E-2</v>
      </c>
      <c r="R41" s="15">
        <f>DATAIbbotsonrors!D52/100</f>
        <v>0.1837</v>
      </c>
      <c r="S41" s="64">
        <f>DATAIbbotsonrors!D52/100</f>
        <v>0.1837</v>
      </c>
      <c r="T41" s="19">
        <v>44</v>
      </c>
      <c r="U41" s="47">
        <v>90.31</v>
      </c>
      <c r="V41" s="47">
        <v>3.14</v>
      </c>
      <c r="W41" s="47">
        <v>5.13</v>
      </c>
      <c r="X41" s="67">
        <f t="shared" si="9"/>
        <v>17.604288499025341</v>
      </c>
      <c r="Y41" s="67">
        <v>43.144520192229088</v>
      </c>
      <c r="Z41" s="67">
        <f t="shared" si="10"/>
        <v>209.3197458162162</v>
      </c>
      <c r="AA41" s="67">
        <f t="shared" si="11"/>
        <v>7.2778651518427511</v>
      </c>
      <c r="AB41" s="67">
        <f t="shared" si="12"/>
        <v>11.890270136609336</v>
      </c>
      <c r="AC41" s="105">
        <f t="shared" si="14"/>
        <v>-0.12523266498969632</v>
      </c>
      <c r="AD41" s="90">
        <v>-0.11060145594467521</v>
      </c>
      <c r="AE41" s="90">
        <v>-0.16698647963197411</v>
      </c>
      <c r="AF41" s="58">
        <v>9.3316823727352866E-2</v>
      </c>
      <c r="AG41" s="15">
        <v>7.5999999999999998E-2</v>
      </c>
      <c r="AH41" s="74">
        <f t="shared" si="13"/>
        <v>137.01755304602887</v>
      </c>
      <c r="AI41" s="74">
        <f t="shared" si="8"/>
        <v>137.04297003777288</v>
      </c>
      <c r="AJ41" s="103">
        <v>338.15181501892511</v>
      </c>
      <c r="AK41" s="96">
        <v>37.799999999999997</v>
      </c>
      <c r="AL41" s="77">
        <f t="shared" si="5"/>
        <v>67.027470412770683</v>
      </c>
      <c r="AM41" s="13">
        <f t="shared" si="7"/>
        <v>155.35569781314484</v>
      </c>
      <c r="AN41" s="54">
        <f t="shared" si="15"/>
        <v>-1.4631209045021104E-2</v>
      </c>
      <c r="AO41" s="54">
        <f t="shared" si="15"/>
        <v>5.6385023687298891E-2</v>
      </c>
      <c r="AP41" s="74"/>
    </row>
    <row r="42" spans="1:42" x14ac:dyDescent="0.25">
      <c r="A42">
        <v>1971</v>
      </c>
      <c r="B42" s="12">
        <v>4.88</v>
      </c>
      <c r="C42" s="14">
        <v>4.67</v>
      </c>
      <c r="D42" s="14">
        <v>0.95696721311475408</v>
      </c>
      <c r="E42">
        <v>5</v>
      </c>
      <c r="F42" s="13">
        <v>1.0245901639344261</v>
      </c>
      <c r="G42">
        <v>4.3499999999999996</v>
      </c>
      <c r="H42" s="13">
        <v>0.86999999999999988</v>
      </c>
      <c r="I42" s="12">
        <v>5.7</v>
      </c>
      <c r="J42" s="12">
        <v>7.39</v>
      </c>
      <c r="K42" s="12">
        <f t="shared" si="0"/>
        <v>1.168032786885246</v>
      </c>
      <c r="L42" s="12">
        <f t="shared" si="1"/>
        <v>1.514344262295082</v>
      </c>
      <c r="M42" s="13">
        <f t="shared" si="2"/>
        <v>0.77131258457374841</v>
      </c>
      <c r="N42" s="14">
        <f t="shared" si="3"/>
        <v>5.73</v>
      </c>
      <c r="O42" s="15">
        <v>5.7300000000000004E-2</v>
      </c>
      <c r="P42" s="18">
        <v>0.10347739383254609</v>
      </c>
      <c r="Q42" s="17">
        <f t="shared" si="4"/>
        <v>0.15474577114427854</v>
      </c>
      <c r="R42" s="15">
        <f>DATAIbbotsonrors!D53/100</f>
        <v>0.1101</v>
      </c>
      <c r="S42" s="64">
        <f>DATAIbbotsonrors!D53/100</f>
        <v>0.1101</v>
      </c>
      <c r="T42" s="19">
        <v>42</v>
      </c>
      <c r="U42" s="47">
        <v>93.49</v>
      </c>
      <c r="V42" s="47">
        <v>3.07</v>
      </c>
      <c r="W42" s="47">
        <v>5.7</v>
      </c>
      <c r="X42" s="67">
        <f t="shared" si="9"/>
        <v>16.40175438596491</v>
      </c>
      <c r="Y42" s="67">
        <v>45.084982313896873</v>
      </c>
      <c r="Z42" s="67">
        <f t="shared" si="10"/>
        <v>207.36394959432621</v>
      </c>
      <c r="AA42" s="67">
        <f t="shared" si="11"/>
        <v>6.8093627687943252</v>
      </c>
      <c r="AB42" s="67">
        <f t="shared" si="12"/>
        <v>12.642790808510636</v>
      </c>
      <c r="AC42" s="105">
        <f t="shared" si="14"/>
        <v>2.318733250882981E-2</v>
      </c>
      <c r="AD42" s="90">
        <v>0.13102393909408358</v>
      </c>
      <c r="AE42" s="90">
        <v>0.1405523559130199</v>
      </c>
      <c r="AF42" s="58">
        <v>9.5633540573712553E-2</v>
      </c>
      <c r="AG42" s="15">
        <v>7.5999999999999998E-2</v>
      </c>
      <c r="AH42" s="74">
        <f t="shared" si="13"/>
        <v>148.16076980235778</v>
      </c>
      <c r="AI42" s="74">
        <f t="shared" si="8"/>
        <v>148.18951702848</v>
      </c>
      <c r="AJ42" s="103">
        <v>340.88143551771185</v>
      </c>
      <c r="AK42" s="96">
        <v>39.799999999999997</v>
      </c>
      <c r="AL42" s="77">
        <f t="shared" si="5"/>
        <v>71.143582242291188</v>
      </c>
      <c r="AM42" s="13">
        <f t="shared" si="7"/>
        <v>157.79884695743149</v>
      </c>
      <c r="AN42" s="54">
        <f t="shared" si="15"/>
        <v>-0.10783660658525376</v>
      </c>
      <c r="AO42" s="54">
        <f t="shared" si="15"/>
        <v>-9.5284168189363194E-3</v>
      </c>
      <c r="AP42" s="74"/>
    </row>
    <row r="43" spans="1:42" x14ac:dyDescent="0.25">
      <c r="A43">
        <v>1972</v>
      </c>
      <c r="B43" s="12">
        <v>4.5</v>
      </c>
      <c r="C43" s="14">
        <v>4.4400000000000004</v>
      </c>
      <c r="D43" s="14">
        <v>0.9866666666666668</v>
      </c>
      <c r="E43">
        <v>4.66</v>
      </c>
      <c r="F43" s="13">
        <v>1.0355555555555556</v>
      </c>
      <c r="G43">
        <v>4.07</v>
      </c>
      <c r="H43" s="13">
        <v>0.87339055793991416</v>
      </c>
      <c r="I43" s="12">
        <v>5.27</v>
      </c>
      <c r="J43" s="12">
        <v>7.21</v>
      </c>
      <c r="K43" s="12">
        <f t="shared" si="0"/>
        <v>1.171111111111111</v>
      </c>
      <c r="L43" s="12">
        <f t="shared" si="1"/>
        <v>1.6022222222222222</v>
      </c>
      <c r="M43" s="13">
        <f t="shared" si="2"/>
        <v>0.73092926490984733</v>
      </c>
      <c r="N43" s="14">
        <f t="shared" si="3"/>
        <v>5.25</v>
      </c>
      <c r="O43" s="15">
        <v>5.2499999999999998E-2</v>
      </c>
      <c r="P43" s="18">
        <v>0.10785305245275689</v>
      </c>
      <c r="Q43" s="17">
        <f t="shared" si="4"/>
        <v>9.6457239512855175E-2</v>
      </c>
      <c r="R43" s="15">
        <f>DATAIbbotsonrors!D54/100</f>
        <v>7.2599999999999998E-2</v>
      </c>
      <c r="S43" s="64">
        <f>DATAIbbotsonrors!D54/100</f>
        <v>7.2599999999999998E-2</v>
      </c>
      <c r="T43" s="19">
        <v>38</v>
      </c>
      <c r="U43" s="47">
        <v>103.3</v>
      </c>
      <c r="V43" s="47">
        <v>3.15</v>
      </c>
      <c r="W43" s="47">
        <v>6.42</v>
      </c>
      <c r="X43" s="67">
        <f t="shared" si="9"/>
        <v>16.090342679127726</v>
      </c>
      <c r="Y43" s="67">
        <v>46.482926840299186</v>
      </c>
      <c r="Z43" s="67">
        <f t="shared" si="10"/>
        <v>222.23213343451141</v>
      </c>
      <c r="AA43" s="67">
        <f t="shared" si="11"/>
        <v>6.7766817068607059</v>
      </c>
      <c r="AB43" s="67">
        <f t="shared" si="12"/>
        <v>13.811522716839916</v>
      </c>
      <c r="AC43" s="105">
        <f t="shared" si="14"/>
        <v>0.10438104400205801</v>
      </c>
      <c r="AD43" s="90">
        <v>0.16809635773610299</v>
      </c>
      <c r="AE43" s="90">
        <v>0.16237559238421603</v>
      </c>
      <c r="AF43" s="58">
        <v>9.8414551200063552E-2</v>
      </c>
      <c r="AG43" s="15">
        <v>7.5999999999999998E-2</v>
      </c>
      <c r="AH43" s="74">
        <f t="shared" si="13"/>
        <v>166.28937385865061</v>
      </c>
      <c r="AI43" s="74">
        <f t="shared" si="8"/>
        <v>166.32295338877901</v>
      </c>
      <c r="AJ43" s="103">
        <v>344.81932020000403</v>
      </c>
      <c r="AK43" s="96">
        <v>41.1</v>
      </c>
      <c r="AL43" s="77">
        <f t="shared" si="5"/>
        <v>74.316067436917493</v>
      </c>
      <c r="AM43" s="13">
        <f t="shared" si="7"/>
        <v>159.87820150018584</v>
      </c>
      <c r="AN43" s="54">
        <f t="shared" si="15"/>
        <v>-6.3715313734044973E-2</v>
      </c>
      <c r="AO43" s="54">
        <f t="shared" si="15"/>
        <v>5.7207653518869528E-3</v>
      </c>
      <c r="AP43" s="74"/>
    </row>
    <row r="44" spans="1:42" x14ac:dyDescent="0.25">
      <c r="A44">
        <v>1973</v>
      </c>
      <c r="B44" s="12">
        <v>6.45</v>
      </c>
      <c r="C44" s="14">
        <v>8.74</v>
      </c>
      <c r="D44" s="14">
        <v>1.3550387596899225</v>
      </c>
      <c r="E44">
        <v>9.3000000000000007</v>
      </c>
      <c r="F44" s="13">
        <v>1.4418604651162792</v>
      </c>
      <c r="G44">
        <v>7.04</v>
      </c>
      <c r="H44" s="13">
        <v>0.75698924731182793</v>
      </c>
      <c r="I44" s="12">
        <v>5.18</v>
      </c>
      <c r="J44" s="12">
        <v>7.44</v>
      </c>
      <c r="K44" s="12">
        <f t="shared" si="0"/>
        <v>0.80310077519379841</v>
      </c>
      <c r="L44" s="12">
        <f t="shared" si="1"/>
        <v>1.1534883720930234</v>
      </c>
      <c r="M44" s="13">
        <f t="shared" si="2"/>
        <v>0.69623655913978488</v>
      </c>
      <c r="N44" s="14">
        <f t="shared" si="3"/>
        <v>8.0299999999999994</v>
      </c>
      <c r="O44" s="15">
        <v>8.0299999999999996E-2</v>
      </c>
      <c r="P44" s="18">
        <v>0.10674935796748831</v>
      </c>
      <c r="Q44" s="17">
        <f t="shared" ref="Q44:Q80" si="16">(J44/100)-(J44-J43)/J43</f>
        <v>4.2499861303744745E-2</v>
      </c>
      <c r="R44" s="15">
        <f>DATAIbbotsonrors!D55/100</f>
        <v>1.1399999999999999E-2</v>
      </c>
      <c r="S44" s="64">
        <f>DATAIbbotsonrors!D55/100</f>
        <v>1.1399999999999999E-2</v>
      </c>
      <c r="T44" s="19">
        <v>36</v>
      </c>
      <c r="U44" s="47">
        <v>118.42</v>
      </c>
      <c r="V44" s="47">
        <v>3.38</v>
      </c>
      <c r="W44" s="47">
        <v>8.16</v>
      </c>
      <c r="X44" s="67">
        <f t="shared" si="9"/>
        <v>14.512254901960784</v>
      </c>
      <c r="Y44" s="67">
        <v>48.383024975840101</v>
      </c>
      <c r="Z44" s="67">
        <f t="shared" si="10"/>
        <v>244.75526294425086</v>
      </c>
      <c r="AA44" s="67">
        <f t="shared" si="11"/>
        <v>6.9859212020905916</v>
      </c>
      <c r="AB44" s="67">
        <f t="shared" si="12"/>
        <v>16.865419233449476</v>
      </c>
      <c r="AC44" s="105">
        <f t="shared" si="14"/>
        <v>0.13278480594043313</v>
      </c>
      <c r="AD44" s="90">
        <v>0.10700337043676085</v>
      </c>
      <c r="AE44" s="90">
        <v>8.2791734696292973E-2</v>
      </c>
      <c r="AF44" s="58">
        <v>9.8506632073837239E-2</v>
      </c>
      <c r="AG44" s="15">
        <v>7.5999999999999998E-2</v>
      </c>
      <c r="AH44" s="74">
        <f t="shared" si="13"/>
        <v>177.09697612725421</v>
      </c>
      <c r="AI44" s="74">
        <f t="shared" si="8"/>
        <v>177.13414878028402</v>
      </c>
      <c r="AJ44" s="103">
        <v>349.1989087710528</v>
      </c>
      <c r="AK44" s="96">
        <v>42.6</v>
      </c>
      <c r="AL44" s="77">
        <f t="shared" si="5"/>
        <v>78.006678099878613</v>
      </c>
      <c r="AM44" s="13">
        <f t="shared" si="7"/>
        <v>161.22736876999934</v>
      </c>
      <c r="AN44" s="54">
        <f t="shared" si="15"/>
        <v>2.5781435503672276E-2</v>
      </c>
      <c r="AO44" s="54">
        <f t="shared" si="15"/>
        <v>2.4211635740467877E-2</v>
      </c>
      <c r="AP44" s="74"/>
    </row>
    <row r="45" spans="1:42" x14ac:dyDescent="0.25">
      <c r="A45">
        <v>1974</v>
      </c>
      <c r="B45" s="12">
        <v>7.83</v>
      </c>
      <c r="C45" s="14">
        <v>10.51</v>
      </c>
      <c r="D45" s="14">
        <v>1.3422733077905491</v>
      </c>
      <c r="E45">
        <v>10.29</v>
      </c>
      <c r="F45" s="13">
        <v>1.314176245210728</v>
      </c>
      <c r="G45">
        <v>7.89</v>
      </c>
      <c r="H45" s="13">
        <v>0.76676384839650147</v>
      </c>
      <c r="I45" s="12">
        <v>6.09</v>
      </c>
      <c r="J45" s="12">
        <v>8.57</v>
      </c>
      <c r="K45" s="12">
        <f t="shared" si="0"/>
        <v>0.77777777777777779</v>
      </c>
      <c r="L45" s="12">
        <f t="shared" si="1"/>
        <v>1.0945083014048531</v>
      </c>
      <c r="M45" s="13">
        <f t="shared" si="2"/>
        <v>0.71061843640606759</v>
      </c>
      <c r="N45" s="14">
        <f t="shared" si="3"/>
        <v>10.81</v>
      </c>
      <c r="O45" s="15">
        <v>0.1081</v>
      </c>
      <c r="P45" s="18">
        <v>8.3365897046455903E-2</v>
      </c>
      <c r="Q45" s="17">
        <f t="shared" si="16"/>
        <v>-6.6181720430107505E-2</v>
      </c>
      <c r="R45" s="15">
        <f>DATAIbbotsonrors!D56/100</f>
        <v>-3.0600000000000002E-2</v>
      </c>
      <c r="S45" s="64">
        <f>DATAIbbotsonrors!D56/100</f>
        <v>-3.0600000000000002E-2</v>
      </c>
      <c r="T45" s="19">
        <v>38</v>
      </c>
      <c r="U45" s="47">
        <v>96.11</v>
      </c>
      <c r="V45" s="47">
        <v>3.6</v>
      </c>
      <c r="W45" s="47">
        <v>8.89</v>
      </c>
      <c r="X45" s="67">
        <f t="shared" si="9"/>
        <v>10.811023622047243</v>
      </c>
      <c r="Y45" s="67">
        <v>53.220998948739229</v>
      </c>
      <c r="Z45" s="67">
        <f t="shared" si="10"/>
        <v>180.5866141155488</v>
      </c>
      <c r="AA45" s="67">
        <f t="shared" si="11"/>
        <v>6.7642473292682936</v>
      </c>
      <c r="AB45" s="67">
        <f t="shared" si="12"/>
        <v>16.703932988109759</v>
      </c>
      <c r="AC45" s="105">
        <f t="shared" si="14"/>
        <v>-0.23453796583940692</v>
      </c>
      <c r="AD45" s="90">
        <v>-7.6671436144077884E-2</v>
      </c>
      <c r="AE45" s="90">
        <v>-0.1398393243311935</v>
      </c>
      <c r="AF45" s="58">
        <v>8.4508135966831432E-2</v>
      </c>
      <c r="AG45" s="15">
        <v>7.5999999999999998E-2</v>
      </c>
      <c r="AH45" s="74">
        <f t="shared" si="13"/>
        <v>156.75444930153586</v>
      </c>
      <c r="AI45" s="74">
        <f t="shared" si="8"/>
        <v>156.78877187387258</v>
      </c>
      <c r="AJ45" s="103">
        <v>354.21077976180607</v>
      </c>
      <c r="AK45" s="96">
        <v>46.6</v>
      </c>
      <c r="AL45" s="77">
        <f t="shared" si="5"/>
        <v>86.555964011012918</v>
      </c>
      <c r="AM45" s="13">
        <f t="shared" si="7"/>
        <v>162.63498566492683</v>
      </c>
      <c r="AN45" s="54">
        <f t="shared" si="15"/>
        <v>-0.15786652969532905</v>
      </c>
      <c r="AO45" s="54">
        <f t="shared" si="15"/>
        <v>6.316788818711562E-2</v>
      </c>
      <c r="AP45" s="74"/>
    </row>
    <row r="46" spans="1:42" x14ac:dyDescent="0.25">
      <c r="A46">
        <v>1975</v>
      </c>
      <c r="B46" s="12">
        <v>6.25</v>
      </c>
      <c r="C46" s="14">
        <v>5.82</v>
      </c>
      <c r="D46" s="14">
        <v>0.93120000000000003</v>
      </c>
      <c r="E46">
        <v>6.44</v>
      </c>
      <c r="F46" s="13">
        <v>1.0304</v>
      </c>
      <c r="G46">
        <v>5.84</v>
      </c>
      <c r="H46" s="13">
        <v>0.9068322981366459</v>
      </c>
      <c r="I46" s="12">
        <v>6.89</v>
      </c>
      <c r="J46" s="12">
        <v>8.83</v>
      </c>
      <c r="K46" s="12">
        <f t="shared" si="0"/>
        <v>1.1024</v>
      </c>
      <c r="L46" s="12">
        <f t="shared" si="1"/>
        <v>1.4128000000000001</v>
      </c>
      <c r="M46" s="13">
        <f t="shared" si="2"/>
        <v>0.7802944507361268</v>
      </c>
      <c r="N46" s="14">
        <f t="shared" si="3"/>
        <v>7.86</v>
      </c>
      <c r="O46" s="15">
        <v>7.8600000000000003E-2</v>
      </c>
      <c r="P46" s="18">
        <v>8.3004818299227151E-2</v>
      </c>
      <c r="Q46" s="17">
        <f t="shared" si="16"/>
        <v>5.7961610268378094E-2</v>
      </c>
      <c r="R46" s="15">
        <f>DATAIbbotsonrors!D57/100</f>
        <v>0.1464</v>
      </c>
      <c r="S46" s="64">
        <f>DATAIbbotsonrors!D57/100</f>
        <v>0.1464</v>
      </c>
      <c r="T46" s="19">
        <v>43</v>
      </c>
      <c r="U46" s="47">
        <v>72.56</v>
      </c>
      <c r="V46" s="47">
        <v>3.68</v>
      </c>
      <c r="W46" s="47">
        <v>7.96</v>
      </c>
      <c r="X46" s="67">
        <f t="shared" si="9"/>
        <v>9.1155778894472359</v>
      </c>
      <c r="Y46" s="67">
        <v>60.488518638164734</v>
      </c>
      <c r="Z46" s="67">
        <f t="shared" si="10"/>
        <v>119.9566490197015</v>
      </c>
      <c r="AA46" s="67">
        <f t="shared" si="11"/>
        <v>6.083799178507463</v>
      </c>
      <c r="AB46" s="67">
        <f t="shared" si="12"/>
        <v>13.159522136119405</v>
      </c>
      <c r="AC46" s="105">
        <f t="shared" si="14"/>
        <v>-0.30204988439751318</v>
      </c>
      <c r="AD46" s="90">
        <v>5.1206658271717657E-2</v>
      </c>
      <c r="AE46" s="90">
        <v>8.3724388101510769E-2</v>
      </c>
      <c r="AF46" s="58">
        <v>8.0262903524936688E-2</v>
      </c>
      <c r="AG46" s="15">
        <v>7.5999999999999998E-2</v>
      </c>
      <c r="AH46" s="74">
        <f t="shared" si="13"/>
        <v>158.69752164098344</v>
      </c>
      <c r="AI46" s="74">
        <f t="shared" si="8"/>
        <v>158.7336017575528</v>
      </c>
      <c r="AJ46" s="103">
        <v>360.39246417517251</v>
      </c>
      <c r="AK46" s="96">
        <v>52.1</v>
      </c>
      <c r="AL46" s="77">
        <f t="shared" si="5"/>
        <v>98.460657490962177</v>
      </c>
      <c r="AM46" s="13">
        <f t="shared" si="7"/>
        <v>162.7757791192447</v>
      </c>
      <c r="AN46" s="54">
        <f t="shared" si="15"/>
        <v>-0.35325654266923084</v>
      </c>
      <c r="AO46" s="54">
        <f t="shared" si="15"/>
        <v>-3.2517729829793111E-2</v>
      </c>
      <c r="AP46" s="74"/>
    </row>
    <row r="47" spans="1:42" x14ac:dyDescent="0.25">
      <c r="A47">
        <v>1976</v>
      </c>
      <c r="B47" s="12">
        <v>5.5</v>
      </c>
      <c r="C47" s="14">
        <v>5.05</v>
      </c>
      <c r="D47" s="14">
        <v>0.9181818181818181</v>
      </c>
      <c r="E47">
        <v>5.27</v>
      </c>
      <c r="F47" s="13">
        <v>0.95818181818181813</v>
      </c>
      <c r="G47">
        <v>4.99</v>
      </c>
      <c r="H47" s="13">
        <v>0.94686907020872879</v>
      </c>
      <c r="I47" s="12">
        <v>6.49</v>
      </c>
      <c r="J47" s="12">
        <v>8.43</v>
      </c>
      <c r="K47" s="12">
        <f t="shared" si="0"/>
        <v>1.18</v>
      </c>
      <c r="L47" s="12">
        <f t="shared" si="1"/>
        <v>1.5327272727272727</v>
      </c>
      <c r="M47" s="13">
        <f t="shared" si="2"/>
        <v>0.76986951364175571</v>
      </c>
      <c r="N47" s="14">
        <f t="shared" si="3"/>
        <v>6.84</v>
      </c>
      <c r="O47" s="15">
        <v>6.8400000000000002E-2</v>
      </c>
      <c r="P47" s="18">
        <v>9.1186632599616291E-2</v>
      </c>
      <c r="Q47" s="17">
        <f t="shared" si="16"/>
        <v>0.12960011325028317</v>
      </c>
      <c r="R47" s="15">
        <f>DATAIbbotsonrors!D58/100</f>
        <v>0.1865</v>
      </c>
      <c r="S47" s="64">
        <f>DATAIbbotsonrors!D58/100</f>
        <v>0.1865</v>
      </c>
      <c r="T47" s="19">
        <v>35</v>
      </c>
      <c r="U47" s="47">
        <v>96.86</v>
      </c>
      <c r="V47" s="47">
        <v>4.05</v>
      </c>
      <c r="W47" s="47">
        <v>9.91</v>
      </c>
      <c r="X47" s="67">
        <f t="shared" si="9"/>
        <v>9.7739656912209885</v>
      </c>
      <c r="Y47" s="67">
        <v>63.922433301801696</v>
      </c>
      <c r="Z47" s="67">
        <f t="shared" si="10"/>
        <v>151.52739812436073</v>
      </c>
      <c r="AA47" s="67">
        <f t="shared" si="11"/>
        <v>6.3358038654104991</v>
      </c>
      <c r="AB47" s="67">
        <f t="shared" si="12"/>
        <v>15.503164520053838</v>
      </c>
      <c r="AC47" s="105">
        <f t="shared" si="14"/>
        <v>0.31600209975725491</v>
      </c>
      <c r="AD47" s="90">
        <v>0.1788507473506982</v>
      </c>
      <c r="AE47" s="90">
        <v>0.17299058176008217</v>
      </c>
      <c r="AF47" s="58">
        <v>8.2822473401140337E-2</v>
      </c>
      <c r="AG47" s="15">
        <v>7.5999999999999998E-2</v>
      </c>
      <c r="AH47" s="74">
        <f t="shared" si="13"/>
        <v>180.74488812376643</v>
      </c>
      <c r="AI47" s="74">
        <f t="shared" si="8"/>
        <v>180.78742119614873</v>
      </c>
      <c r="AJ47" s="103">
        <v>367.69194473594735</v>
      </c>
      <c r="AK47" s="96">
        <v>55.6</v>
      </c>
      <c r="AL47" s="77">
        <f t="shared" si="5"/>
        <v>107.2033147735641</v>
      </c>
      <c r="AM47" s="13">
        <f t="shared" si="7"/>
        <v>167.7084385499175</v>
      </c>
      <c r="AN47" s="54">
        <f t="shared" si="15"/>
        <v>0.13715135240655671</v>
      </c>
      <c r="AO47" s="54">
        <f t="shared" si="15"/>
        <v>5.8601655906160288E-3</v>
      </c>
      <c r="AP47" s="74"/>
    </row>
    <row r="48" spans="1:42" x14ac:dyDescent="0.25">
      <c r="A48">
        <v>1977</v>
      </c>
      <c r="B48" s="12">
        <v>5.46</v>
      </c>
      <c r="C48" s="14">
        <v>5.54</v>
      </c>
      <c r="D48" s="14">
        <v>1.0146520146520146</v>
      </c>
      <c r="E48">
        <v>5.63</v>
      </c>
      <c r="F48" s="13">
        <v>1.031135531135531</v>
      </c>
      <c r="G48">
        <v>5.27</v>
      </c>
      <c r="H48" s="13">
        <v>0.93605683836589693</v>
      </c>
      <c r="I48" s="12">
        <v>5.56</v>
      </c>
      <c r="J48" s="12">
        <v>8.02</v>
      </c>
      <c r="K48" s="12">
        <f t="shared" si="0"/>
        <v>1.0183150183150182</v>
      </c>
      <c r="L48" s="12">
        <f t="shared" si="1"/>
        <v>1.4688644688644688</v>
      </c>
      <c r="M48" s="13">
        <f t="shared" si="2"/>
        <v>0.69326683291770574</v>
      </c>
      <c r="N48" s="14">
        <f t="shared" si="3"/>
        <v>6.83</v>
      </c>
      <c r="O48" s="15">
        <v>6.83E-2</v>
      </c>
      <c r="P48" s="18">
        <v>9.8273014287813154E-2</v>
      </c>
      <c r="Q48" s="17">
        <f t="shared" si="16"/>
        <v>0.12883582443653618</v>
      </c>
      <c r="R48" s="15">
        <f>DATAIbbotsonrors!D59/100</f>
        <v>1.7100000000000001E-2</v>
      </c>
      <c r="S48" s="64">
        <f>DATAIbbotsonrors!D59/100</f>
        <v>1.7100000000000001E-2</v>
      </c>
      <c r="T48" s="19">
        <v>28</v>
      </c>
      <c r="U48" s="47">
        <v>103.81</v>
      </c>
      <c r="V48" s="47">
        <v>4.67</v>
      </c>
      <c r="W48" s="47">
        <v>10.89</v>
      </c>
      <c r="X48" s="67">
        <f t="shared" si="9"/>
        <v>9.5325987144168955</v>
      </c>
      <c r="Y48" s="67">
        <v>68.109559363247641</v>
      </c>
      <c r="Z48" s="67">
        <f t="shared" si="10"/>
        <v>152.41619674317926</v>
      </c>
      <c r="AA48" s="67">
        <f t="shared" si="11"/>
        <v>6.8565999305524246</v>
      </c>
      <c r="AB48" s="67">
        <f t="shared" si="12"/>
        <v>15.988945020067645</v>
      </c>
      <c r="AC48" s="105">
        <f t="shared" si="14"/>
        <v>5.1115498881688648E-2</v>
      </c>
      <c r="AD48" s="90">
        <v>0.134696972032776</v>
      </c>
      <c r="AE48" s="90">
        <v>0.15560351208530396</v>
      </c>
      <c r="AF48" s="58">
        <v>8.6158852860037966E-2</v>
      </c>
      <c r="AG48" s="15">
        <v>7.5999999999999998E-2</v>
      </c>
      <c r="AH48" s="74">
        <f t="shared" si="13"/>
        <v>198.23407733388819</v>
      </c>
      <c r="AI48" s="74">
        <f t="shared" si="8"/>
        <v>198.28233948233165</v>
      </c>
      <c r="AJ48" s="103">
        <v>374.72145576823794</v>
      </c>
      <c r="AK48" s="96">
        <v>58.5</v>
      </c>
      <c r="AL48" s="77">
        <f t="shared" si="5"/>
        <v>114.95125937305673</v>
      </c>
      <c r="AM48" s="13">
        <f t="shared" si="7"/>
        <v>168.77404647413587</v>
      </c>
      <c r="AN48" s="54">
        <f t="shared" si="15"/>
        <v>-8.3581473151087354E-2</v>
      </c>
      <c r="AO48" s="54">
        <f t="shared" si="15"/>
        <v>-2.0906540052527955E-2</v>
      </c>
      <c r="AP48" s="74"/>
    </row>
    <row r="49" spans="1:42" x14ac:dyDescent="0.25">
      <c r="A49">
        <v>1978</v>
      </c>
      <c r="B49" s="12">
        <v>7.46</v>
      </c>
      <c r="C49" s="14">
        <v>7.94</v>
      </c>
      <c r="D49" s="14">
        <v>1.064343163538874</v>
      </c>
      <c r="E49">
        <v>8.2100000000000009</v>
      </c>
      <c r="F49" s="13">
        <v>1.1005361930294908</v>
      </c>
      <c r="G49">
        <v>7.22</v>
      </c>
      <c r="H49" s="13">
        <v>0.87941534713763692</v>
      </c>
      <c r="I49" s="12">
        <v>5.9</v>
      </c>
      <c r="J49" s="12">
        <v>8.73</v>
      </c>
      <c r="K49" s="12">
        <f t="shared" si="0"/>
        <v>0.7908847184986596</v>
      </c>
      <c r="L49" s="12">
        <f t="shared" si="1"/>
        <v>1.1702412868632708</v>
      </c>
      <c r="M49" s="13">
        <f t="shared" si="2"/>
        <v>0.67583046964490268</v>
      </c>
      <c r="N49" s="14">
        <f t="shared" si="3"/>
        <v>9.06</v>
      </c>
      <c r="O49" s="15">
        <v>9.06E-2</v>
      </c>
      <c r="P49" s="18">
        <v>9.9431624537660399E-2</v>
      </c>
      <c r="Q49" s="17">
        <f t="shared" si="16"/>
        <v>-1.2286783042395055E-3</v>
      </c>
      <c r="R49" s="15">
        <f>DATAIbbotsonrors!D60/100</f>
        <v>-7.000000000000001E-4</v>
      </c>
      <c r="S49" s="64">
        <f>DATAIbbotsonrors!D60/100</f>
        <v>-7.000000000000001E-4</v>
      </c>
      <c r="T49" s="19">
        <v>24</v>
      </c>
      <c r="U49" s="47">
        <v>90.25</v>
      </c>
      <c r="V49" s="47">
        <v>5.07</v>
      </c>
      <c r="W49" s="47">
        <v>12.33</v>
      </c>
      <c r="X49" s="67">
        <f t="shared" si="9"/>
        <v>7.3195458231954582</v>
      </c>
      <c r="Y49" s="67">
        <v>72.286033143126318</v>
      </c>
      <c r="Z49" s="67">
        <f t="shared" si="10"/>
        <v>124.85122792850596</v>
      </c>
      <c r="AA49" s="67">
        <f t="shared" si="11"/>
        <v>7.0138030537121905</v>
      </c>
      <c r="AB49" s="67">
        <f t="shared" si="12"/>
        <v>17.057237012282311</v>
      </c>
      <c r="AC49" s="105">
        <f t="shared" si="14"/>
        <v>-0.13483583897313578</v>
      </c>
      <c r="AD49" s="90">
        <v>0.13130832605576967</v>
      </c>
      <c r="AE49" s="90">
        <v>0.11349252181021038</v>
      </c>
      <c r="AF49" s="58">
        <v>8.7859246888513418E-2</v>
      </c>
      <c r="AG49" s="15">
        <v>7.5999999999999998E-2</v>
      </c>
      <c r="AH49" s="74">
        <f t="shared" si="13"/>
        <v>217.25005914209885</v>
      </c>
      <c r="AI49" s="74">
        <f t="shared" si="8"/>
        <v>217.30465851246629</v>
      </c>
      <c r="AJ49" s="103">
        <v>380.86343545583196</v>
      </c>
      <c r="AK49" s="96">
        <v>62.5</v>
      </c>
      <c r="AL49" s="77">
        <f t="shared" si="5"/>
        <v>124.82414638694023</v>
      </c>
      <c r="AM49" s="13">
        <f t="shared" ref="AM49:AM80" si="17">AL49*100/Y49</f>
        <v>172.6808637289426</v>
      </c>
      <c r="AN49" s="54">
        <f t="shared" si="15"/>
        <v>-0.26614416502890548</v>
      </c>
      <c r="AO49" s="54">
        <f t="shared" si="15"/>
        <v>1.7815804245559286E-2</v>
      </c>
      <c r="AP49" s="74"/>
    </row>
    <row r="50" spans="1:42" x14ac:dyDescent="0.25">
      <c r="A50">
        <v>1979</v>
      </c>
      <c r="B50" s="12">
        <v>10.29</v>
      </c>
      <c r="C50" s="14">
        <v>11.2</v>
      </c>
      <c r="D50" s="14">
        <v>1.08843537414966</v>
      </c>
      <c r="E50">
        <v>11.2</v>
      </c>
      <c r="F50" s="13">
        <v>1.08843537414966</v>
      </c>
      <c r="G50">
        <v>10.050000000000001</v>
      </c>
      <c r="H50" s="13">
        <v>0.89732142857142871</v>
      </c>
      <c r="I50" s="12">
        <v>6.39</v>
      </c>
      <c r="J50" s="12">
        <v>9.6300000000000008</v>
      </c>
      <c r="K50" s="12">
        <f t="shared" si="0"/>
        <v>0.62099125364431484</v>
      </c>
      <c r="L50" s="12">
        <f t="shared" si="1"/>
        <v>0.93586005830903807</v>
      </c>
      <c r="M50" s="13">
        <f t="shared" si="2"/>
        <v>0.66355140186915884</v>
      </c>
      <c r="N50" s="14">
        <f t="shared" si="3"/>
        <v>12.67</v>
      </c>
      <c r="O50" s="15">
        <v>0.12670000000000001</v>
      </c>
      <c r="P50" s="18">
        <v>8.5116306257572868E-2</v>
      </c>
      <c r="Q50" s="17">
        <f t="shared" si="16"/>
        <v>-6.7927835051546648E-3</v>
      </c>
      <c r="R50" s="15">
        <f>DATAIbbotsonrors!D61/100</f>
        <v>-4.1799999999999997E-2</v>
      </c>
      <c r="S50" s="64">
        <f>DATAIbbotsonrors!D61/100</f>
        <v>-4.1799999999999997E-2</v>
      </c>
      <c r="T50" s="19">
        <v>28</v>
      </c>
      <c r="U50" s="47">
        <v>99.71</v>
      </c>
      <c r="V50" s="47">
        <v>5.65</v>
      </c>
      <c r="W50" s="47">
        <v>14.86</v>
      </c>
      <c r="X50" s="67">
        <f t="shared" si="9"/>
        <v>6.7099596231493939</v>
      </c>
      <c r="Y50" s="67">
        <v>77.994628559523065</v>
      </c>
      <c r="Z50" s="67">
        <f t="shared" si="10"/>
        <v>127.84213713371869</v>
      </c>
      <c r="AA50" s="67">
        <f t="shared" si="11"/>
        <v>7.244088605009634</v>
      </c>
      <c r="AB50" s="67">
        <f t="shared" si="12"/>
        <v>19.05259410096339</v>
      </c>
      <c r="AC50" s="105">
        <f t="shared" si="14"/>
        <v>8.1977550241502384E-2</v>
      </c>
      <c r="AD50" s="90">
        <v>1.1555534987356892E-3</v>
      </c>
      <c r="AE50" s="90">
        <v>-4.2733674296207551E-2</v>
      </c>
      <c r="AF50" s="58">
        <v>8.0104596994168886E-2</v>
      </c>
      <c r="AG50" s="15">
        <v>7.5999999999999998E-2</v>
      </c>
      <c r="AH50" s="74">
        <f t="shared" si="13"/>
        <v>210.25701460303142</v>
      </c>
      <c r="AI50" s="74">
        <f t="shared" si="8"/>
        <v>210.3116770658923</v>
      </c>
      <c r="AJ50" s="103">
        <v>387.52641360189688</v>
      </c>
      <c r="AK50" s="96">
        <v>68.3</v>
      </c>
      <c r="AL50" s="77">
        <f t="shared" si="5"/>
        <v>138.79420057162852</v>
      </c>
      <c r="AM50" s="13">
        <f t="shared" si="17"/>
        <v>177.95353748714263</v>
      </c>
      <c r="AN50" s="54">
        <f t="shared" si="15"/>
        <v>8.0821996742766689E-2</v>
      </c>
      <c r="AO50" s="54">
        <f t="shared" si="15"/>
        <v>4.3889227794943239E-2</v>
      </c>
      <c r="AP50" s="74"/>
    </row>
    <row r="51" spans="1:42" x14ac:dyDescent="0.25">
      <c r="A51">
        <v>1980</v>
      </c>
      <c r="B51" s="12">
        <v>11.77</v>
      </c>
      <c r="C51" s="14">
        <v>13.35</v>
      </c>
      <c r="D51" s="14">
        <v>1.1342395921835173</v>
      </c>
      <c r="E51">
        <v>13.02</v>
      </c>
      <c r="F51" s="13">
        <v>1.1062022090059473</v>
      </c>
      <c r="G51">
        <v>11.51</v>
      </c>
      <c r="H51" s="13">
        <v>0.88402457757296471</v>
      </c>
      <c r="I51" s="12">
        <v>8.51</v>
      </c>
      <c r="J51" s="12">
        <v>11.94</v>
      </c>
      <c r="K51" s="12">
        <f t="shared" si="0"/>
        <v>0.72302463891248936</v>
      </c>
      <c r="L51" s="12">
        <f t="shared" si="1"/>
        <v>1.0144435004248089</v>
      </c>
      <c r="M51" s="13">
        <f t="shared" si="2"/>
        <v>0.71273031825795641</v>
      </c>
      <c r="N51" s="14">
        <f t="shared" si="3"/>
        <v>15.259999999999998</v>
      </c>
      <c r="O51" s="15">
        <v>0.15259999999999999</v>
      </c>
      <c r="P51" s="18">
        <v>6.3488215313211693E-2</v>
      </c>
      <c r="Q51" s="17">
        <f t="shared" si="16"/>
        <v>-0.12047538940809956</v>
      </c>
      <c r="R51" s="15">
        <f>DATAIbbotsonrors!D62/100</f>
        <v>-2.76E-2</v>
      </c>
      <c r="S51" s="64">
        <f>DATAIbbotsonrors!D62/100</f>
        <v>-2.76E-2</v>
      </c>
      <c r="T51" s="19">
        <v>42</v>
      </c>
      <c r="U51" s="47">
        <v>110.87</v>
      </c>
      <c r="V51" s="47">
        <v>6.16</v>
      </c>
      <c r="W51" s="47">
        <v>14.82</v>
      </c>
      <c r="X51" s="67">
        <f t="shared" si="9"/>
        <v>7.4811066126855605</v>
      </c>
      <c r="Y51" s="67">
        <v>84.572003141442806</v>
      </c>
      <c r="Z51" s="67">
        <f t="shared" si="10"/>
        <v>131.09539313450458</v>
      </c>
      <c r="AA51" s="67">
        <f t="shared" si="11"/>
        <v>7.2837342988053404</v>
      </c>
      <c r="AB51" s="67">
        <f t="shared" si="12"/>
        <v>17.52352959550246</v>
      </c>
      <c r="AC51" s="105">
        <f t="shared" si="14"/>
        <v>8.242188793018905E-2</v>
      </c>
      <c r="AD51" s="90">
        <v>-5.7693773752115082E-2</v>
      </c>
      <c r="AE51" s="90">
        <v>-0.103696642507401</v>
      </c>
      <c r="AF51" s="58">
        <v>6.7360883638409169E-2</v>
      </c>
      <c r="AG51" s="15">
        <v>7.5999999999999998E-2</v>
      </c>
      <c r="AH51" s="74">
        <f t="shared" ref="AH51:AH81" si="18">AH50*(1+AD51)-AA51</f>
        <v>190.84275967392364</v>
      </c>
      <c r="AI51" s="74">
        <f t="shared" si="8"/>
        <v>190.89426845301949</v>
      </c>
      <c r="AJ51" s="103">
        <v>395.01930939231687</v>
      </c>
      <c r="AK51" s="96">
        <v>77.8</v>
      </c>
      <c r="AL51" s="77">
        <f t="shared" si="5"/>
        <v>161.15627829429604</v>
      </c>
      <c r="AM51" s="13">
        <f t="shared" si="17"/>
        <v>190.55511553246473</v>
      </c>
      <c r="AN51" s="54">
        <f t="shared" si="15"/>
        <v>0.14011566168230413</v>
      </c>
      <c r="AO51" s="54">
        <f t="shared" si="15"/>
        <v>4.6002868755285919E-2</v>
      </c>
      <c r="AP51" s="74"/>
    </row>
    <row r="52" spans="1:42" x14ac:dyDescent="0.25">
      <c r="A52">
        <v>1981</v>
      </c>
      <c r="B52" s="12">
        <v>13.42</v>
      </c>
      <c r="C52" s="14">
        <v>16.39</v>
      </c>
      <c r="D52" s="14">
        <v>1.2213114754098362</v>
      </c>
      <c r="E52">
        <v>15.93</v>
      </c>
      <c r="F52" s="13">
        <v>1.1870342771982116</v>
      </c>
      <c r="G52" s="9">
        <v>14.03</v>
      </c>
      <c r="H52" s="13">
        <v>0.88072818581293155</v>
      </c>
      <c r="I52" s="12">
        <v>11.23</v>
      </c>
      <c r="J52" s="12">
        <v>14.17</v>
      </c>
      <c r="K52" s="12">
        <f t="shared" si="0"/>
        <v>0.83681073025335329</v>
      </c>
      <c r="L52" s="12">
        <f t="shared" si="1"/>
        <v>1.0558867362146052</v>
      </c>
      <c r="M52" s="13">
        <f t="shared" si="2"/>
        <v>0.79251940719830627</v>
      </c>
      <c r="N52" s="14">
        <f t="shared" si="3"/>
        <v>18.87</v>
      </c>
      <c r="O52" s="15">
        <v>0.18870000000000001</v>
      </c>
      <c r="P52" s="18">
        <v>6.3871234673037819E-2</v>
      </c>
      <c r="Q52" s="17">
        <f t="shared" si="16"/>
        <v>-4.5067169179229538E-2</v>
      </c>
      <c r="R52" s="15">
        <f>DATAIbbotsonrors!D63/100</f>
        <v>-1.24E-2</v>
      </c>
      <c r="S52" s="64">
        <f>DATAIbbotsonrors!D63/100</f>
        <v>-1.24E-2</v>
      </c>
      <c r="T52" s="19">
        <v>61</v>
      </c>
      <c r="U52" s="47">
        <v>132.97</v>
      </c>
      <c r="V52" s="47">
        <v>6.63</v>
      </c>
      <c r="W52" s="47">
        <v>15.36</v>
      </c>
      <c r="X52" s="67">
        <f t="shared" si="9"/>
        <v>8.6569010416666661</v>
      </c>
      <c r="Y52" s="67">
        <v>92.6284286310064</v>
      </c>
      <c r="Z52" s="67">
        <f t="shared" si="10"/>
        <v>143.55204116621459</v>
      </c>
      <c r="AA52" s="67">
        <f t="shared" si="11"/>
        <v>7.1576297881627635</v>
      </c>
      <c r="AB52" s="67">
        <f t="shared" si="12"/>
        <v>16.582382133662151</v>
      </c>
      <c r="AC52" s="105">
        <f t="shared" si="14"/>
        <v>0.1496183607287285</v>
      </c>
      <c r="AD52" s="90">
        <v>0.11016305866131283</v>
      </c>
      <c r="AE52" s="90">
        <v>7.3592596106842795E-2</v>
      </c>
      <c r="AF52" s="58">
        <v>6.9632314572834308E-2</v>
      </c>
      <c r="AG52" s="15">
        <v>7.5999999999999998E-2</v>
      </c>
      <c r="AH52" s="74">
        <f t="shared" si="18"/>
        <v>204.70895201480619</v>
      </c>
      <c r="AI52" s="74">
        <f t="shared" si="8"/>
        <v>204.76613515855516</v>
      </c>
      <c r="AJ52" s="103">
        <v>403.44741939233222</v>
      </c>
      <c r="AK52" s="96">
        <v>87</v>
      </c>
      <c r="AL52" s="77">
        <f t="shared" si="5"/>
        <v>184.05834025764503</v>
      </c>
      <c r="AM52" s="13">
        <f t="shared" si="17"/>
        <v>198.70610241145062</v>
      </c>
      <c r="AN52" s="54">
        <f t="shared" si="15"/>
        <v>3.9455302067415668E-2</v>
      </c>
      <c r="AO52" s="54">
        <f t="shared" si="15"/>
        <v>3.6570462554470037E-2</v>
      </c>
      <c r="AP52" s="74"/>
    </row>
    <row r="53" spans="1:42" x14ac:dyDescent="0.25">
      <c r="A53">
        <v>1982</v>
      </c>
      <c r="B53" s="12">
        <v>11.01</v>
      </c>
      <c r="C53" s="14">
        <v>12.24</v>
      </c>
      <c r="D53" s="14">
        <v>1.111716621253406</v>
      </c>
      <c r="E53">
        <v>12.27</v>
      </c>
      <c r="F53" s="13">
        <v>1.1144414168937329</v>
      </c>
      <c r="G53">
        <v>10.69</v>
      </c>
      <c r="H53" s="13">
        <v>0.87123064384678073</v>
      </c>
      <c r="I53" s="12">
        <v>11.57</v>
      </c>
      <c r="J53" s="12">
        <v>13.79</v>
      </c>
      <c r="K53" s="12">
        <f t="shared" si="0"/>
        <v>1.0508628519527703</v>
      </c>
      <c r="L53" s="12">
        <f t="shared" si="1"/>
        <v>1.2524977293369663</v>
      </c>
      <c r="M53" s="13">
        <f t="shared" si="2"/>
        <v>0.8390137781000726</v>
      </c>
      <c r="N53" s="14">
        <f t="shared" si="3"/>
        <v>14.85</v>
      </c>
      <c r="O53" s="15">
        <v>0.14849999999999999</v>
      </c>
      <c r="P53" s="18">
        <v>5.0270465530565807E-2</v>
      </c>
      <c r="Q53" s="17">
        <f t="shared" si="16"/>
        <v>0.16471721947776999</v>
      </c>
      <c r="R53" s="20">
        <f>DATAIbbotsonrors!D64/100</f>
        <v>0.42560000000000003</v>
      </c>
      <c r="S53" s="64">
        <f>DATAIbbotsonrors!D64/100</f>
        <v>0.42560000000000003</v>
      </c>
      <c r="T53" s="19">
        <v>88</v>
      </c>
      <c r="U53" s="47">
        <v>117.28</v>
      </c>
      <c r="V53" s="47">
        <v>6.87</v>
      </c>
      <c r="W53" s="47">
        <v>12.64</v>
      </c>
      <c r="X53" s="67">
        <f t="shared" si="9"/>
        <v>9.2784810126582276</v>
      </c>
      <c r="Y53" s="67">
        <v>97.674379882950078</v>
      </c>
      <c r="Z53" s="67">
        <f t="shared" si="10"/>
        <v>120.07242855346989</v>
      </c>
      <c r="AA53" s="67">
        <f t="shared" si="11"/>
        <v>7.0335742169367172</v>
      </c>
      <c r="AB53" s="67">
        <f t="shared" si="12"/>
        <v>12.940957511219811</v>
      </c>
      <c r="AC53" s="105">
        <f t="shared" si="14"/>
        <v>-0.11456499163788003</v>
      </c>
      <c r="AD53" s="90">
        <v>-3.3414013114430263E-2</v>
      </c>
      <c r="AE53" s="90">
        <v>-5.5817467480335579E-2</v>
      </c>
      <c r="AF53" s="58">
        <v>5.9876020520342882E-2</v>
      </c>
      <c r="AG53" s="15">
        <v>7.5999999999999998E-2</v>
      </c>
      <c r="AH53" s="74">
        <f t="shared" si="18"/>
        <v>190.83523019060544</v>
      </c>
      <c r="AI53" s="74">
        <f t="shared" si="8"/>
        <v>190.89050261603927</v>
      </c>
      <c r="AJ53" s="103">
        <v>412.5478908119606</v>
      </c>
      <c r="AK53" s="96">
        <v>94.3</v>
      </c>
      <c r="AL53" s="77">
        <f t="shared" si="5"/>
        <v>204.0024441718295</v>
      </c>
      <c r="AM53" s="13">
        <f t="shared" si="17"/>
        <v>208.85972802315166</v>
      </c>
      <c r="AN53" s="54">
        <f t="shared" si="15"/>
        <v>-8.1150978523449768E-2</v>
      </c>
      <c r="AO53" s="54">
        <f t="shared" si="15"/>
        <v>2.2403454365905316E-2</v>
      </c>
      <c r="AP53" s="74"/>
    </row>
    <row r="54" spans="1:42" x14ac:dyDescent="0.25">
      <c r="A54">
        <v>1983</v>
      </c>
      <c r="B54" s="12">
        <v>8.5</v>
      </c>
      <c r="C54" s="14">
        <v>9.09</v>
      </c>
      <c r="D54" s="14">
        <v>1.0694117647058823</v>
      </c>
      <c r="E54">
        <v>9.07</v>
      </c>
      <c r="F54" s="13">
        <v>1.0670588235294118</v>
      </c>
      <c r="G54">
        <v>8.6300000000000008</v>
      </c>
      <c r="H54" s="13">
        <v>0.95148842337375972</v>
      </c>
      <c r="I54" s="12">
        <v>9.4700000000000006</v>
      </c>
      <c r="J54" s="12">
        <v>12.04</v>
      </c>
      <c r="K54" s="12">
        <f t="shared" si="0"/>
        <v>1.1141176470588237</v>
      </c>
      <c r="L54" s="12">
        <f t="shared" si="1"/>
        <v>1.4164705882352939</v>
      </c>
      <c r="M54" s="13">
        <f t="shared" si="2"/>
        <v>0.786544850498339</v>
      </c>
      <c r="N54" s="14">
        <f t="shared" si="3"/>
        <v>10.79</v>
      </c>
      <c r="O54" s="15">
        <v>0.1079</v>
      </c>
      <c r="P54" s="18">
        <v>6.1244822173319412E-2</v>
      </c>
      <c r="Q54" s="17">
        <f t="shared" si="16"/>
        <v>0.24730355329949238</v>
      </c>
      <c r="R54" s="15">
        <f>DATAIbbotsonrors!D65/100</f>
        <v>6.2600000000000003E-2</v>
      </c>
      <c r="S54" s="64">
        <f>DATAIbbotsonrors!D65/100</f>
        <v>6.2600000000000003E-2</v>
      </c>
      <c r="T54" s="19">
        <v>110</v>
      </c>
      <c r="U54" s="47">
        <v>144.27000000000001</v>
      </c>
      <c r="V54" s="47">
        <v>7.09</v>
      </c>
      <c r="W54" s="47">
        <v>14.03</v>
      </c>
      <c r="X54" s="67">
        <f t="shared" si="9"/>
        <v>10.28296507483963</v>
      </c>
      <c r="Y54" s="67">
        <v>96.603806487218066</v>
      </c>
      <c r="Z54" s="67">
        <f t="shared" si="10"/>
        <v>149.34194132307695</v>
      </c>
      <c r="AA54" s="67">
        <f t="shared" si="11"/>
        <v>7.339255312820514</v>
      </c>
      <c r="AB54" s="67">
        <f t="shared" si="12"/>
        <v>14.523237241025642</v>
      </c>
      <c r="AC54" s="105">
        <f t="shared" si="14"/>
        <v>0.30488904508269515</v>
      </c>
      <c r="AD54" s="90">
        <v>0.20666415066877158</v>
      </c>
      <c r="AE54" s="90">
        <v>0.20164695581012079</v>
      </c>
      <c r="AF54" s="58">
        <v>6.5276485109428808E-2</v>
      </c>
      <c r="AG54" s="15">
        <v>7.5999999999999998E-2</v>
      </c>
      <c r="AH54" s="74">
        <f t="shared" si="18"/>
        <v>222.93477564280593</v>
      </c>
      <c r="AI54" s="74">
        <f t="shared" si="8"/>
        <v>223.00147089709745</v>
      </c>
      <c r="AJ54" s="103">
        <v>422.257935449456</v>
      </c>
      <c r="AK54" s="96">
        <v>97.8</v>
      </c>
      <c r="AL54" s="77">
        <f t="shared" si="5"/>
        <v>216.55388614030832</v>
      </c>
      <c r="AM54" s="13">
        <f t="shared" si="17"/>
        <v>224.16703235080203</v>
      </c>
      <c r="AN54" s="54">
        <f t="shared" si="15"/>
        <v>9.8224894413923569E-2</v>
      </c>
      <c r="AO54" s="54">
        <f t="shared" si="15"/>
        <v>5.017194858650792E-3</v>
      </c>
      <c r="AP54" s="74"/>
    </row>
    <row r="55" spans="1:42" x14ac:dyDescent="0.25">
      <c r="A55">
        <v>1984</v>
      </c>
      <c r="B55" s="12">
        <v>8.8000000000000007</v>
      </c>
      <c r="C55" s="14">
        <v>10.23</v>
      </c>
      <c r="D55" s="14">
        <v>1.1624999999999999</v>
      </c>
      <c r="E55">
        <v>10.39</v>
      </c>
      <c r="F55" s="13">
        <v>1.1806818181818182</v>
      </c>
      <c r="G55">
        <v>9.5299999999999994</v>
      </c>
      <c r="H55" s="13">
        <v>0.91722810394610188</v>
      </c>
      <c r="I55" s="12">
        <v>10.15</v>
      </c>
      <c r="J55" s="12">
        <v>12.71</v>
      </c>
      <c r="K55" s="12">
        <f t="shared" si="0"/>
        <v>1.1534090909090908</v>
      </c>
      <c r="L55" s="12">
        <f t="shared" si="1"/>
        <v>1.4443181818181818</v>
      </c>
      <c r="M55" s="13">
        <f t="shared" si="2"/>
        <v>0.7985837922895358</v>
      </c>
      <c r="N55" s="14">
        <f t="shared" si="3"/>
        <v>12.04</v>
      </c>
      <c r="O55" s="15">
        <v>0.12039999999999999</v>
      </c>
      <c r="P55" s="18">
        <v>7.5058932080898519E-2</v>
      </c>
      <c r="Q55" s="17">
        <f t="shared" si="16"/>
        <v>7.1452159468438414E-2</v>
      </c>
      <c r="R55" s="15">
        <f>DATAIbbotsonrors!D66/100</f>
        <v>0.1686</v>
      </c>
      <c r="S55" s="64">
        <f>DATAIbbotsonrors!D66/100</f>
        <v>0.1686</v>
      </c>
      <c r="T55" s="19">
        <v>107</v>
      </c>
      <c r="U55" s="47">
        <v>166.39</v>
      </c>
      <c r="V55" s="47">
        <v>7.53</v>
      </c>
      <c r="W55" s="47">
        <v>16.64</v>
      </c>
      <c r="X55" s="67">
        <f t="shared" si="9"/>
        <v>9.9993990384615365</v>
      </c>
      <c r="Y55" s="67">
        <v>96.121757701104329</v>
      </c>
      <c r="Z55" s="67">
        <f t="shared" si="10"/>
        <v>173.10336804014599</v>
      </c>
      <c r="AA55" s="67">
        <f t="shared" si="11"/>
        <v>7.8338142997914497</v>
      </c>
      <c r="AB55" s="67">
        <f t="shared" si="12"/>
        <v>17.311377151199167</v>
      </c>
      <c r="AC55" s="105">
        <f t="shared" si="14"/>
        <v>0.21156307958063392</v>
      </c>
      <c r="AD55" s="90">
        <v>0.25708339108277573</v>
      </c>
      <c r="AE55" s="90">
        <v>0.22361451287486117</v>
      </c>
      <c r="AF55" s="58">
        <v>7.7092955645063702E-2</v>
      </c>
      <c r="AG55" s="15">
        <v>7.5999999999999998E-2</v>
      </c>
      <c r="AH55" s="74">
        <f t="shared" si="18"/>
        <v>272.41378945554482</v>
      </c>
      <c r="AI55" s="74">
        <f t="shared" si="8"/>
        <v>272.49763095197869</v>
      </c>
      <c r="AJ55" s="103">
        <v>432.76584271412804</v>
      </c>
      <c r="AK55" s="96">
        <v>101.9</v>
      </c>
      <c r="AL55" s="77">
        <f t="shared" si="5"/>
        <v>231.24719125626459</v>
      </c>
      <c r="AM55" s="13">
        <f t="shared" si="17"/>
        <v>240.57736436254103</v>
      </c>
      <c r="AN55" s="54">
        <f t="shared" si="15"/>
        <v>-4.5520311502141808E-2</v>
      </c>
      <c r="AO55" s="54">
        <f t="shared" si="15"/>
        <v>3.3468878207914554E-2</v>
      </c>
      <c r="AP55" s="74"/>
    </row>
    <row r="56" spans="1:42" x14ac:dyDescent="0.25">
      <c r="A56">
        <v>1985</v>
      </c>
      <c r="B56" s="12">
        <v>7.69</v>
      </c>
      <c r="C56" s="14">
        <v>8.1</v>
      </c>
      <c r="D56" s="14">
        <v>1.0533159947984394</v>
      </c>
      <c r="E56">
        <v>8.0399999999999991</v>
      </c>
      <c r="F56" s="13">
        <v>1.0455136540962287</v>
      </c>
      <c r="G56">
        <v>7.47</v>
      </c>
      <c r="H56" s="13">
        <v>0.92910447761194037</v>
      </c>
      <c r="I56" s="12">
        <v>9.18</v>
      </c>
      <c r="J56" s="12">
        <v>11.37</v>
      </c>
      <c r="K56" s="12">
        <f t="shared" si="0"/>
        <v>1.1937581274382314</v>
      </c>
      <c r="L56" s="12">
        <f t="shared" si="1"/>
        <v>1.4785435630689205</v>
      </c>
      <c r="M56" s="13">
        <f t="shared" si="2"/>
        <v>0.80738786279683383</v>
      </c>
      <c r="N56" s="14">
        <f t="shared" si="3"/>
        <v>9.93</v>
      </c>
      <c r="O56" s="15">
        <v>9.9299999999999999E-2</v>
      </c>
      <c r="P56" s="18">
        <v>7.3938802009395843E-2</v>
      </c>
      <c r="Q56" s="17">
        <f t="shared" si="16"/>
        <v>0.21912879622344622</v>
      </c>
      <c r="R56" s="15">
        <f>DATAIbbotsonrors!D67/100</f>
        <v>0.3009</v>
      </c>
      <c r="S56" s="64">
        <f>DATAIbbotsonrors!D67/100</f>
        <v>0.3009</v>
      </c>
      <c r="T56" s="19">
        <v>115</v>
      </c>
      <c r="U56" s="47">
        <v>171.61</v>
      </c>
      <c r="V56" s="47">
        <v>7.9</v>
      </c>
      <c r="W56" s="47">
        <v>14.61</v>
      </c>
      <c r="X56" s="67">
        <f t="shared" si="9"/>
        <v>11.746064339493499</v>
      </c>
      <c r="Y56" s="67">
        <v>96.453515760813119</v>
      </c>
      <c r="Z56" s="67">
        <f t="shared" si="10"/>
        <v>177.91990125643639</v>
      </c>
      <c r="AA56" s="67">
        <f t="shared" si="11"/>
        <v>8.1904738647272737</v>
      </c>
      <c r="AB56" s="67">
        <f t="shared" si="12"/>
        <v>15.147192805527274</v>
      </c>
      <c r="AC56" s="105">
        <f t="shared" si="14"/>
        <v>7.5140115575342781E-2</v>
      </c>
      <c r="AD56" s="90">
        <v>8.2613775561874422E-2</v>
      </c>
      <c r="AE56" s="90">
        <v>7.6256076218740504E-2</v>
      </c>
      <c r="AF56" s="58">
        <v>7.5699648677669762E-2</v>
      </c>
      <c r="AG56" s="15">
        <v>7.5999999999999998E-2</v>
      </c>
      <c r="AH56" s="74">
        <f t="shared" si="18"/>
        <v>286.72844725285762</v>
      </c>
      <c r="AI56" s="74">
        <f t="shared" si="8"/>
        <v>286.81921521186064</v>
      </c>
      <c r="AJ56" s="103">
        <v>443.51930920860673</v>
      </c>
      <c r="AK56" s="96">
        <v>105.5</v>
      </c>
      <c r="AL56" s="77">
        <f t="shared" si="5"/>
        <v>245.36595239385429</v>
      </c>
      <c r="AM56" s="13">
        <f t="shared" si="17"/>
        <v>254.38777473111136</v>
      </c>
      <c r="AN56" s="54">
        <f t="shared" si="15"/>
        <v>-7.4736599865316417E-3</v>
      </c>
      <c r="AO56" s="54">
        <f t="shared" si="15"/>
        <v>6.3576993431339185E-3</v>
      </c>
      <c r="AP56" s="74"/>
    </row>
    <row r="57" spans="1:42" x14ac:dyDescent="0.25">
      <c r="A57">
        <v>1986</v>
      </c>
      <c r="B57" s="12">
        <v>6.32</v>
      </c>
      <c r="C57" s="14">
        <v>6.8</v>
      </c>
      <c r="D57" s="14">
        <v>1.0759493670886076</v>
      </c>
      <c r="E57">
        <v>6.51</v>
      </c>
      <c r="F57" s="13">
        <v>1.0300632911392404</v>
      </c>
      <c r="G57">
        <v>5.98</v>
      </c>
      <c r="H57" s="13">
        <v>0.91858678955453155</v>
      </c>
      <c r="I57" s="12">
        <v>7.38</v>
      </c>
      <c r="J57" s="12">
        <v>9.02</v>
      </c>
      <c r="K57" s="12">
        <f t="shared" si="0"/>
        <v>1.1677215189873418</v>
      </c>
      <c r="L57" s="12">
        <f t="shared" si="1"/>
        <v>1.4272151898734176</v>
      </c>
      <c r="M57" s="13">
        <f t="shared" si="2"/>
        <v>0.81818181818181823</v>
      </c>
      <c r="N57" s="14">
        <f t="shared" si="3"/>
        <v>8.33</v>
      </c>
      <c r="O57" s="15">
        <v>8.3299999999999999E-2</v>
      </c>
      <c r="P57" s="18">
        <v>6.548724181160212E-2</v>
      </c>
      <c r="Q57" s="17">
        <f t="shared" si="16"/>
        <v>0.29688425681618291</v>
      </c>
      <c r="R57" s="15">
        <f>DATAIbbotsonrors!D68/100</f>
        <v>0.19850000000000001</v>
      </c>
      <c r="S57" s="64">
        <f>DATAIbbotsonrors!D68/100</f>
        <v>0.19850000000000001</v>
      </c>
      <c r="T57" s="19">
        <v>120</v>
      </c>
      <c r="U57" s="47">
        <v>208.19</v>
      </c>
      <c r="V57" s="47">
        <v>8.2799999999999994</v>
      </c>
      <c r="W57" s="47">
        <v>14.48</v>
      </c>
      <c r="X57" s="67">
        <f t="shared" si="9"/>
        <v>14.377762430939226</v>
      </c>
      <c r="Y57" s="67">
        <v>97.356624619543226</v>
      </c>
      <c r="Z57" s="67">
        <f t="shared" si="10"/>
        <v>213.84266434213276</v>
      </c>
      <c r="AA57" s="67">
        <f t="shared" si="11"/>
        <v>8.5048141637583896</v>
      </c>
      <c r="AB57" s="67">
        <f t="shared" si="12"/>
        <v>14.873153271886652</v>
      </c>
      <c r="AC57" s="105">
        <f t="shared" si="14"/>
        <v>0.2497054963256819</v>
      </c>
      <c r="AD57" s="90">
        <v>-3.1225928221011914E-3</v>
      </c>
      <c r="AE57" s="90">
        <v>-1.6580004678153903E-2</v>
      </c>
      <c r="AF57" s="58">
        <v>6.8992551069955221E-2</v>
      </c>
      <c r="AG57" s="15">
        <v>7.5999999999999998E-2</v>
      </c>
      <c r="AH57" s="74">
        <f t="shared" si="18"/>
        <v>277.32829689781522</v>
      </c>
      <c r="AI57" s="74">
        <f t="shared" si="8"/>
        <v>277.41878142544101</v>
      </c>
      <c r="AJ57" s="103">
        <v>454.80189366227904</v>
      </c>
      <c r="AK57" s="96">
        <v>109.6</v>
      </c>
      <c r="AL57" s="77">
        <f t="shared" si="5"/>
        <v>261.38588120286198</v>
      </c>
      <c r="AM57" s="13">
        <f t="shared" si="17"/>
        <v>268.48289186721843</v>
      </c>
      <c r="AN57" s="54">
        <f t="shared" si="15"/>
        <v>0.2528280891477831</v>
      </c>
      <c r="AO57" s="54">
        <f t="shared" si="15"/>
        <v>1.3457411856052712E-2</v>
      </c>
      <c r="AP57" s="74"/>
    </row>
    <row r="58" spans="1:42" x14ac:dyDescent="0.25">
      <c r="A58">
        <v>1987</v>
      </c>
      <c r="B58" s="12">
        <v>5.66</v>
      </c>
      <c r="C58" s="14">
        <v>6.66</v>
      </c>
      <c r="D58" s="14">
        <v>1.1766784452296819</v>
      </c>
      <c r="E58">
        <v>6.87</v>
      </c>
      <c r="F58" s="13">
        <v>1.2137809187279152</v>
      </c>
      <c r="G58">
        <v>5.82</v>
      </c>
      <c r="H58" s="13">
        <v>0.84716157205240172</v>
      </c>
      <c r="I58" s="12">
        <v>7.73</v>
      </c>
      <c r="J58" s="12">
        <v>9.3800000000000008</v>
      </c>
      <c r="K58" s="12">
        <f t="shared" si="0"/>
        <v>1.3657243816254416</v>
      </c>
      <c r="L58" s="12">
        <f t="shared" si="1"/>
        <v>1.657243816254417</v>
      </c>
      <c r="M58" s="13">
        <f t="shared" si="2"/>
        <v>0.82409381663113002</v>
      </c>
      <c r="N58" s="14">
        <f t="shared" si="3"/>
        <v>8.2100000000000009</v>
      </c>
      <c r="O58" s="15">
        <v>8.2100000000000006E-2</v>
      </c>
      <c r="P58" s="18">
        <v>7.2706894204598943E-2</v>
      </c>
      <c r="Q58" s="17">
        <f t="shared" si="16"/>
        <v>5.3888691796008741E-2</v>
      </c>
      <c r="R58" s="15">
        <f>DATAIbbotsonrors!D69/100</f>
        <v>-2.7000000000000001E-3</v>
      </c>
      <c r="S58" s="64">
        <f>DATAIbbotsonrors!D69/100</f>
        <v>-2.7000000000000001E-3</v>
      </c>
      <c r="T58" s="19">
        <v>102</v>
      </c>
      <c r="U58" s="47">
        <v>264.51</v>
      </c>
      <c r="V58" s="47">
        <v>8.81</v>
      </c>
      <c r="W58" s="47">
        <v>17.5</v>
      </c>
      <c r="X58" s="67">
        <f t="shared" si="9"/>
        <v>15.114857142857142</v>
      </c>
      <c r="Y58" s="67">
        <v>97.929322001964607</v>
      </c>
      <c r="Z58" s="67">
        <f t="shared" si="10"/>
        <v>270.10296261899327</v>
      </c>
      <c r="AA58" s="67">
        <f t="shared" si="11"/>
        <v>8.9962840749814017</v>
      </c>
      <c r="AB58" s="67">
        <f t="shared" si="12"/>
        <v>17.870030795933545</v>
      </c>
      <c r="AC58" s="105">
        <f t="shared" si="14"/>
        <v>0.30516165963699421</v>
      </c>
      <c r="AD58" s="90">
        <v>0.13243243643085692</v>
      </c>
      <c r="AE58" s="90">
        <v>0.14426096219213994</v>
      </c>
      <c r="AF58" s="58">
        <v>7.2522722925103644E-2</v>
      </c>
      <c r="AG58" s="15">
        <v>7.5999999999999998E-2</v>
      </c>
      <c r="AH58" s="74">
        <f t="shared" si="18"/>
        <v>305.05927487223153</v>
      </c>
      <c r="AI58" s="74">
        <f t="shared" si="8"/>
        <v>305.16174248631012</v>
      </c>
      <c r="AJ58" s="103">
        <v>466.23742483075853</v>
      </c>
      <c r="AK58" s="96">
        <v>111.2</v>
      </c>
      <c r="AL58" s="77">
        <f t="shared" si="5"/>
        <v>271.86996141153827</v>
      </c>
      <c r="AM58" s="13">
        <f t="shared" si="17"/>
        <v>277.61854759505451</v>
      </c>
      <c r="AN58" s="54">
        <f t="shared" si="15"/>
        <v>0.17272922320613729</v>
      </c>
      <c r="AO58" s="54">
        <f t="shared" si="15"/>
        <v>-1.1828525761283015E-2</v>
      </c>
      <c r="AP58" s="74"/>
    </row>
    <row r="59" spans="1:42" x14ac:dyDescent="0.25">
      <c r="A59">
        <v>1988</v>
      </c>
      <c r="B59" s="12">
        <v>6.2</v>
      </c>
      <c r="C59" s="14">
        <v>7.57</v>
      </c>
      <c r="D59" s="14">
        <v>1.2209677419354839</v>
      </c>
      <c r="E59">
        <v>7.73</v>
      </c>
      <c r="F59" s="13">
        <v>1.2467741935483871</v>
      </c>
      <c r="G59">
        <v>6.69</v>
      </c>
      <c r="H59" s="13">
        <v>0.86545924967658472</v>
      </c>
      <c r="I59" s="12">
        <v>7.76</v>
      </c>
      <c r="J59" s="12">
        <v>9.7100000000000009</v>
      </c>
      <c r="K59" s="12">
        <f t="shared" si="0"/>
        <v>1.2516129032258063</v>
      </c>
      <c r="L59" s="12">
        <f t="shared" si="1"/>
        <v>1.5661290322580645</v>
      </c>
      <c r="M59" s="13">
        <f t="shared" si="2"/>
        <v>0.79917610710607612</v>
      </c>
      <c r="N59" s="14">
        <f t="shared" si="3"/>
        <v>9.32</v>
      </c>
      <c r="O59" s="15">
        <v>9.3200000000000005E-2</v>
      </c>
      <c r="P59" s="18">
        <v>8.0390518016447754E-2</v>
      </c>
      <c r="Q59" s="17">
        <f t="shared" si="16"/>
        <v>6.1918763326226013E-2</v>
      </c>
      <c r="R59" s="15">
        <f>DATAIbbotsonrors!D70/100</f>
        <v>0.107</v>
      </c>
      <c r="S59" s="64">
        <f>DATAIbbotsonrors!D70/100</f>
        <v>0.107</v>
      </c>
      <c r="T59" s="19">
        <v>98</v>
      </c>
      <c r="U59" s="47">
        <v>250.48</v>
      </c>
      <c r="V59" s="47">
        <v>9.73</v>
      </c>
      <c r="W59" s="47">
        <v>23.76</v>
      </c>
      <c r="X59" s="67">
        <f t="shared" si="9"/>
        <v>10.542087542087542</v>
      </c>
      <c r="Y59" s="67">
        <v>100.28708590508437</v>
      </c>
      <c r="Z59" s="67">
        <f t="shared" si="10"/>
        <v>249.76296572927058</v>
      </c>
      <c r="AA59" s="67">
        <f t="shared" si="11"/>
        <v>9.7021465048938147</v>
      </c>
      <c r="AB59" s="67">
        <f t="shared" si="12"/>
        <v>23.69198365429363</v>
      </c>
      <c r="AC59" s="105">
        <f t="shared" si="14"/>
        <v>-3.9384426892920148E-2</v>
      </c>
      <c r="AD59" s="90">
        <v>0.13325542097379225</v>
      </c>
      <c r="AE59" s="90">
        <v>0.13829273960953406</v>
      </c>
      <c r="AF59" s="58">
        <v>7.7326709710848124E-2</v>
      </c>
      <c r="AG59" s="15">
        <v>7.5999999999999998E-2</v>
      </c>
      <c r="AH59" s="74">
        <f t="shared" si="18"/>
        <v>336.0079304623967</v>
      </c>
      <c r="AI59" s="74">
        <f t="shared" si="8"/>
        <v>336.12405244152552</v>
      </c>
      <c r="AJ59" s="103">
        <v>478.00647841038409</v>
      </c>
      <c r="AK59" s="96">
        <v>115.7</v>
      </c>
      <c r="AL59" s="77">
        <f t="shared" si="5"/>
        <v>290.01232067163841</v>
      </c>
      <c r="AM59" s="13">
        <f t="shared" si="17"/>
        <v>289.18211956633922</v>
      </c>
      <c r="AN59" s="54">
        <f t="shared" si="15"/>
        <v>-0.17263984786671241</v>
      </c>
      <c r="AO59" s="54">
        <f t="shared" si="15"/>
        <v>-5.0373186357418054E-3</v>
      </c>
      <c r="AP59" s="74"/>
    </row>
    <row r="60" spans="1:42" x14ac:dyDescent="0.25">
      <c r="A60">
        <v>1989</v>
      </c>
      <c r="B60" s="12">
        <v>6.93</v>
      </c>
      <c r="C60" s="14">
        <v>9.2100000000000009</v>
      </c>
      <c r="D60" s="14">
        <v>1.3290043290043292</v>
      </c>
      <c r="E60">
        <v>9.09</v>
      </c>
      <c r="F60" s="13">
        <v>1.3116883116883118</v>
      </c>
      <c r="G60">
        <v>8.1199999999999992</v>
      </c>
      <c r="H60" s="13">
        <v>0.89328932893289326</v>
      </c>
      <c r="I60" s="12">
        <v>7.24</v>
      </c>
      <c r="J60" s="12">
        <v>9.26</v>
      </c>
      <c r="K60" s="12">
        <f t="shared" si="0"/>
        <v>1.0447330447330447</v>
      </c>
      <c r="L60" s="12">
        <f t="shared" si="1"/>
        <v>1.3362193362193362</v>
      </c>
      <c r="M60" s="13">
        <f t="shared" si="2"/>
        <v>0.78185745140388774</v>
      </c>
      <c r="N60" s="14">
        <f t="shared" si="3"/>
        <v>10.87</v>
      </c>
      <c r="O60" s="15">
        <v>0.10869999999999999</v>
      </c>
      <c r="P60" s="18">
        <v>7.3631812592983764E-2</v>
      </c>
      <c r="Q60" s="17">
        <f t="shared" si="16"/>
        <v>0.13894397528321328</v>
      </c>
      <c r="R60" s="15">
        <f>DATAIbbotsonrors!D71/100</f>
        <v>0.1623</v>
      </c>
      <c r="S60" s="64">
        <f>DATAIbbotsonrors!D71/100</f>
        <v>0.1623</v>
      </c>
      <c r="T60" s="19">
        <v>65</v>
      </c>
      <c r="U60" s="47">
        <v>285.41000000000003</v>
      </c>
      <c r="V60" s="47">
        <v>11.05</v>
      </c>
      <c r="W60" s="47">
        <v>22.87</v>
      </c>
      <c r="X60" s="67">
        <f t="shared" si="9"/>
        <v>12.479667686926105</v>
      </c>
      <c r="Y60" s="67">
        <v>102.17910430165576</v>
      </c>
      <c r="Z60" s="67">
        <f t="shared" si="10"/>
        <v>279.32325493616128</v>
      </c>
      <c r="AA60" s="67">
        <f t="shared" si="11"/>
        <v>10.814344161187702</v>
      </c>
      <c r="AB60" s="67">
        <f t="shared" si="12"/>
        <v>22.382267055779433</v>
      </c>
      <c r="AC60" s="105">
        <f t="shared" si="14"/>
        <v>0.16165180153987402</v>
      </c>
      <c r="AD60" s="90">
        <v>6.974879910377059E-2</v>
      </c>
      <c r="AE60" s="90">
        <v>-5.3960959414383787E-3</v>
      </c>
      <c r="AF60" s="58">
        <v>7.5936949248287811E-2</v>
      </c>
      <c r="AG60" s="15">
        <v>7.5999999999999998E-2</v>
      </c>
      <c r="AH60" s="74">
        <f t="shared" si="18"/>
        <v>348.62973594030444</v>
      </c>
      <c r="AI60" s="74">
        <f t="shared" si="8"/>
        <v>348.75395728802704</v>
      </c>
      <c r="AJ60" s="103">
        <v>489.51340561991145</v>
      </c>
      <c r="AK60" s="96">
        <v>121.1</v>
      </c>
      <c r="AL60" s="77">
        <f t="shared" si="5"/>
        <v>310.85513067945084</v>
      </c>
      <c r="AM60" s="13">
        <f t="shared" si="17"/>
        <v>304.22573460982437</v>
      </c>
      <c r="AN60" s="54">
        <f t="shared" si="15"/>
        <v>9.1903002436103429E-2</v>
      </c>
      <c r="AO60" s="54">
        <f t="shared" si="15"/>
        <v>7.5144895045208965E-2</v>
      </c>
      <c r="AP60" s="74"/>
    </row>
    <row r="61" spans="1:42" x14ac:dyDescent="0.25">
      <c r="A61">
        <v>1990</v>
      </c>
      <c r="B61" s="12">
        <v>6.98</v>
      </c>
      <c r="C61" s="14">
        <v>8.1</v>
      </c>
      <c r="D61" s="14">
        <v>1.1604584527220629</v>
      </c>
      <c r="E61">
        <v>8.15</v>
      </c>
      <c r="F61" s="13">
        <v>1.167621776504298</v>
      </c>
      <c r="G61">
        <v>7.51</v>
      </c>
      <c r="H61" s="13">
        <v>0.92147239263803671</v>
      </c>
      <c r="I61" s="12">
        <v>7.25</v>
      </c>
      <c r="J61" s="12">
        <v>9.32</v>
      </c>
      <c r="K61" s="12">
        <f t="shared" si="0"/>
        <v>1.0386819484240688</v>
      </c>
      <c r="L61" s="12">
        <f t="shared" si="1"/>
        <v>1.335243553008596</v>
      </c>
      <c r="M61" s="13">
        <f t="shared" si="2"/>
        <v>0.77789699570815452</v>
      </c>
      <c r="N61" s="14">
        <f t="shared" si="3"/>
        <v>10.01</v>
      </c>
      <c r="O61" s="15">
        <v>0.10009999999999999</v>
      </c>
      <c r="P61" s="18">
        <v>6.9785277700319892E-2</v>
      </c>
      <c r="Q61" s="17">
        <f t="shared" si="16"/>
        <v>8.6720518358531271E-2</v>
      </c>
      <c r="R61" s="15">
        <f>DATAIbbotsonrors!D72/100</f>
        <v>6.7799999999999999E-2</v>
      </c>
      <c r="S61" s="64">
        <f>DATAIbbotsonrors!D72/100</f>
        <v>6.7799999999999999E-2</v>
      </c>
      <c r="T61" s="19">
        <v>74</v>
      </c>
      <c r="U61" s="47">
        <v>339.97</v>
      </c>
      <c r="V61" s="47">
        <v>12.1</v>
      </c>
      <c r="W61" s="47">
        <v>21.34</v>
      </c>
      <c r="X61" s="67">
        <f t="shared" si="9"/>
        <v>15.931115276476103</v>
      </c>
      <c r="Y61" s="67">
        <v>103.8481778936454</v>
      </c>
      <c r="Z61" s="67">
        <f t="shared" si="10"/>
        <v>327.37213776458873</v>
      </c>
      <c r="AA61" s="67">
        <f t="shared" si="11"/>
        <v>11.651624752041426</v>
      </c>
      <c r="AB61" s="67">
        <f t="shared" si="12"/>
        <v>20.549229108145788</v>
      </c>
      <c r="AC61" s="105">
        <f t="shared" si="14"/>
        <v>0.21373267898554776</v>
      </c>
      <c r="AD61" s="90">
        <v>2.4543904586603178E-2</v>
      </c>
      <c r="AE61" s="90">
        <v>2.2350645725309308E-2</v>
      </c>
      <c r="AF61" s="58">
        <v>7.2000735105366379E-2</v>
      </c>
      <c r="AG61" s="15">
        <v>7.5999999999999998E-2</v>
      </c>
      <c r="AH61" s="74">
        <f t="shared" si="18"/>
        <v>345.53484616323453</v>
      </c>
      <c r="AI61" s="74">
        <f t="shared" si="8"/>
        <v>345.66211638786325</v>
      </c>
      <c r="AJ61" s="103">
        <v>500.20475743306883</v>
      </c>
      <c r="AK61" s="96">
        <v>127.4</v>
      </c>
      <c r="AL61" s="77">
        <f t="shared" si="5"/>
        <v>334.16930307799146</v>
      </c>
      <c r="AM61" s="13">
        <f t="shared" si="17"/>
        <v>321.7863903401618</v>
      </c>
      <c r="AN61" s="54">
        <f t="shared" si="15"/>
        <v>0.18918877439894458</v>
      </c>
      <c r="AO61" s="54">
        <f t="shared" si="15"/>
        <v>2.1932588612938696E-3</v>
      </c>
      <c r="AP61" s="74"/>
    </row>
    <row r="62" spans="1:42" x14ac:dyDescent="0.25">
      <c r="A62">
        <v>1991</v>
      </c>
      <c r="B62" s="12">
        <v>5.45</v>
      </c>
      <c r="C62" s="14">
        <v>5.69</v>
      </c>
      <c r="D62" s="14">
        <v>1.0440366972477064</v>
      </c>
      <c r="E62">
        <v>5.83</v>
      </c>
      <c r="F62" s="13">
        <v>1.0697247706422017</v>
      </c>
      <c r="G62">
        <v>5.42</v>
      </c>
      <c r="H62" s="13">
        <v>0.92967409948542024</v>
      </c>
      <c r="I62" s="12">
        <v>6.89</v>
      </c>
      <c r="J62" s="12">
        <v>8.77</v>
      </c>
      <c r="K62" s="12">
        <f t="shared" si="0"/>
        <v>1.2642201834862383</v>
      </c>
      <c r="L62" s="12">
        <f t="shared" si="1"/>
        <v>1.6091743119266053</v>
      </c>
      <c r="M62" s="13">
        <f t="shared" si="2"/>
        <v>0.78563283922462945</v>
      </c>
      <c r="N62" s="14">
        <f t="shared" si="3"/>
        <v>8.4600000000000009</v>
      </c>
      <c r="O62" s="15">
        <v>8.4600000000000009E-2</v>
      </c>
      <c r="P62" s="18">
        <v>7.0401937119076066E-2</v>
      </c>
      <c r="Q62" s="17">
        <f t="shared" si="16"/>
        <v>0.14671287553648077</v>
      </c>
      <c r="R62" s="15">
        <f>DATAIbbotsonrors!D73/100</f>
        <v>0.19889999999999999</v>
      </c>
      <c r="S62" s="64">
        <f>DATAIbbotsonrors!D73/100</f>
        <v>0.19889999999999999</v>
      </c>
      <c r="T62" s="19">
        <v>107</v>
      </c>
      <c r="U62" s="47">
        <v>325.5</v>
      </c>
      <c r="V62" s="47">
        <v>12.2</v>
      </c>
      <c r="W62" s="47">
        <v>15.91</v>
      </c>
      <c r="X62" s="67">
        <f t="shared" si="9"/>
        <v>20.458830923947204</v>
      </c>
      <c r="Y62" s="67">
        <v>105.1480612868466</v>
      </c>
      <c r="Z62" s="67">
        <f t="shared" si="10"/>
        <v>309.5634822139304</v>
      </c>
      <c r="AA62" s="67">
        <f t="shared" si="11"/>
        <v>11.602686583747928</v>
      </c>
      <c r="AB62" s="67">
        <f t="shared" si="12"/>
        <v>15.131044553067996</v>
      </c>
      <c r="AC62" s="105">
        <f t="shared" si="14"/>
        <v>-1.8956924707419893E-2</v>
      </c>
      <c r="AD62" s="90">
        <v>3.7014024297708101E-2</v>
      </c>
      <c r="AE62" s="90">
        <v>6.3416420959959224E-2</v>
      </c>
      <c r="AF62" s="58">
        <v>6.9375725449514633E-2</v>
      </c>
      <c r="AG62" s="15">
        <v>7.5999999999999998E-2</v>
      </c>
      <c r="AH62" s="74">
        <f t="shared" si="18"/>
        <v>346.72179477107744</v>
      </c>
      <c r="AI62" s="74">
        <f t="shared" si="8"/>
        <v>346.8537757788929</v>
      </c>
      <c r="AJ62" s="103">
        <v>510.81881176896286</v>
      </c>
      <c r="AK62" s="96">
        <v>134.6</v>
      </c>
      <c r="AL62" s="77">
        <f t="shared" si="5"/>
        <v>360.546471232839</v>
      </c>
      <c r="AM62" s="13">
        <f t="shared" si="17"/>
        <v>342.8940741467967</v>
      </c>
      <c r="AN62" s="54">
        <f t="shared" si="15"/>
        <v>-5.5970949005127994E-2</v>
      </c>
      <c r="AO62" s="54">
        <f t="shared" si="15"/>
        <v>-2.6402396662251124E-2</v>
      </c>
      <c r="AP62" s="74"/>
    </row>
    <row r="63" spans="1:42" x14ac:dyDescent="0.25">
      <c r="A63">
        <v>1992</v>
      </c>
      <c r="B63" s="12">
        <v>3.25</v>
      </c>
      <c r="C63" s="14">
        <v>3.52</v>
      </c>
      <c r="D63" s="14">
        <v>1.083076923076923</v>
      </c>
      <c r="E63">
        <v>3.68</v>
      </c>
      <c r="F63" s="13">
        <v>1.1323076923076925</v>
      </c>
      <c r="G63">
        <v>3.45</v>
      </c>
      <c r="H63" s="13">
        <v>0.9375</v>
      </c>
      <c r="I63" s="12">
        <v>6.41</v>
      </c>
      <c r="J63" s="12">
        <v>8.14</v>
      </c>
      <c r="K63" s="12">
        <f t="shared" si="0"/>
        <v>1.9723076923076923</v>
      </c>
      <c r="L63" s="12">
        <f t="shared" si="1"/>
        <v>2.5046153846153847</v>
      </c>
      <c r="M63" s="13">
        <f t="shared" si="2"/>
        <v>0.78746928746928746</v>
      </c>
      <c r="N63" s="14">
        <f t="shared" si="3"/>
        <v>6.25</v>
      </c>
      <c r="O63" s="15">
        <v>6.25E-2</v>
      </c>
      <c r="P63" s="18">
        <v>7.7230472907570707E-2</v>
      </c>
      <c r="Q63" s="17">
        <f t="shared" si="16"/>
        <v>0.15323580387685282</v>
      </c>
      <c r="R63" s="15">
        <f>DATAIbbotsonrors!D74/100</f>
        <v>9.3900000000000011E-2</v>
      </c>
      <c r="S63" s="64">
        <f>DATAIbbotsonrors!D74/100</f>
        <v>9.3900000000000011E-2</v>
      </c>
      <c r="T63" s="19">
        <v>110</v>
      </c>
      <c r="U63" s="47">
        <v>416.08</v>
      </c>
      <c r="V63" s="47">
        <v>12.38</v>
      </c>
      <c r="W63" s="47">
        <v>19.09</v>
      </c>
      <c r="X63" s="67">
        <f t="shared" si="9"/>
        <v>21.795704557359873</v>
      </c>
      <c r="Y63" s="67">
        <v>104.1045789241972</v>
      </c>
      <c r="Z63" s="67">
        <f t="shared" si="10"/>
        <v>399.67502323117299</v>
      </c>
      <c r="AA63" s="67">
        <f t="shared" si="11"/>
        <v>11.891888068645265</v>
      </c>
      <c r="AB63" s="67">
        <f t="shared" si="12"/>
        <v>18.337329824752675</v>
      </c>
      <c r="AC63" s="105">
        <f t="shared" si="14"/>
        <v>0.32950730608268658</v>
      </c>
      <c r="AD63" s="90">
        <v>7.4990776582276028E-2</v>
      </c>
      <c r="AE63" s="90">
        <v>0.12535928385674114</v>
      </c>
      <c r="AF63" s="58">
        <v>6.9100711485927363E-2</v>
      </c>
      <c r="AG63" s="15">
        <v>7.5999999999999998E-2</v>
      </c>
      <c r="AH63" s="74">
        <f t="shared" si="18"/>
        <v>360.83084335031577</v>
      </c>
      <c r="AI63" s="74">
        <f t="shared" si="8"/>
        <v>360.97272171640145</v>
      </c>
      <c r="AJ63" s="103">
        <v>522.50732283944797</v>
      </c>
      <c r="AK63" s="96">
        <v>138.1</v>
      </c>
      <c r="AL63" s="77">
        <f t="shared" si="5"/>
        <v>378.38626787691538</v>
      </c>
      <c r="AM63" s="13">
        <f t="shared" si="17"/>
        <v>363.46745915223755</v>
      </c>
      <c r="AN63" s="54">
        <f t="shared" si="15"/>
        <v>0.25451652950041054</v>
      </c>
      <c r="AO63" s="54">
        <f t="shared" si="15"/>
        <v>-5.036850727446511E-2</v>
      </c>
      <c r="AP63" s="74"/>
    </row>
    <row r="64" spans="1:42" x14ac:dyDescent="0.25">
      <c r="A64">
        <v>1993</v>
      </c>
      <c r="B64" s="12">
        <v>3</v>
      </c>
      <c r="C64" s="14">
        <v>3.02</v>
      </c>
      <c r="D64" s="14">
        <v>1.0066666666666666</v>
      </c>
      <c r="E64">
        <v>3.17</v>
      </c>
      <c r="F64" s="13">
        <v>1.0566666666666666</v>
      </c>
      <c r="G64">
        <v>3.02</v>
      </c>
      <c r="H64" s="13">
        <v>0.95268138801261837</v>
      </c>
      <c r="I64" s="12">
        <v>5.63</v>
      </c>
      <c r="J64" s="12">
        <v>7.22</v>
      </c>
      <c r="K64" s="12">
        <f t="shared" si="0"/>
        <v>1.8766666666666667</v>
      </c>
      <c r="L64" s="12">
        <f t="shared" si="1"/>
        <v>2.4066666666666667</v>
      </c>
      <c r="M64" s="13">
        <f t="shared" si="2"/>
        <v>0.77977839335180055</v>
      </c>
      <c r="N64" s="14">
        <f t="shared" si="3"/>
        <v>6</v>
      </c>
      <c r="O64" s="15">
        <v>0.06</v>
      </c>
      <c r="P64" s="18">
        <v>8.2983007076104967E-2</v>
      </c>
      <c r="Q64" s="17">
        <f t="shared" si="16"/>
        <v>0.18522211302211311</v>
      </c>
      <c r="R64" s="15">
        <f>DATAIbbotsonrors!D75/100</f>
        <v>0.13189999999999999</v>
      </c>
      <c r="S64" s="64">
        <f>DATAIbbotsonrors!D75/100</f>
        <v>0.13189999999999999</v>
      </c>
      <c r="T64" s="19">
        <v>109</v>
      </c>
      <c r="U64" s="47">
        <v>435.23</v>
      </c>
      <c r="V64" s="47">
        <v>12.58</v>
      </c>
      <c r="W64" s="47">
        <v>21.88</v>
      </c>
      <c r="X64" s="67">
        <f t="shared" si="9"/>
        <v>19.891681901279711</v>
      </c>
      <c r="Y64" s="67">
        <v>104.06628375820375</v>
      </c>
      <c r="Z64" s="67">
        <f t="shared" si="10"/>
        <v>418.22383223681697</v>
      </c>
      <c r="AA64" s="67">
        <f t="shared" si="11"/>
        <v>12.088449347561422</v>
      </c>
      <c r="AB64" s="67">
        <f t="shared" si="12"/>
        <v>21.025061345361202</v>
      </c>
      <c r="AC64" s="105">
        <f t="shared" si="14"/>
        <v>7.665542396299492E-2</v>
      </c>
      <c r="AD64" s="90">
        <v>9.0080624814904017E-2</v>
      </c>
      <c r="AE64" s="90">
        <v>0.12543201926968733</v>
      </c>
      <c r="AF64" s="58">
        <v>6.9618153175052405E-2</v>
      </c>
      <c r="AG64" s="15">
        <v>7.5999999999999998E-2</v>
      </c>
      <c r="AH64" s="74">
        <f t="shared" si="18"/>
        <v>381.24626182423953</v>
      </c>
      <c r="AI64" s="74">
        <f t="shared" si="8"/>
        <v>381.40092068218991</v>
      </c>
      <c r="AJ64" s="103">
        <v>535.33342164004216</v>
      </c>
      <c r="AK64" s="96">
        <v>142.6</v>
      </c>
      <c r="AL64" s="77">
        <f t="shared" si="5"/>
        <v>400.30700537949667</v>
      </c>
      <c r="AM64" s="13">
        <f t="shared" si="17"/>
        <v>384.66541796534528</v>
      </c>
      <c r="AN64" s="54">
        <f t="shared" si="15"/>
        <v>-1.3425200851909097E-2</v>
      </c>
      <c r="AO64" s="54">
        <f t="shared" si="15"/>
        <v>-3.5351394454783316E-2</v>
      </c>
      <c r="AP64" s="74"/>
    </row>
    <row r="65" spans="1:42" x14ac:dyDescent="0.25">
      <c r="A65">
        <v>1994</v>
      </c>
      <c r="B65" s="12">
        <v>3.6</v>
      </c>
      <c r="C65" s="14">
        <v>4.21</v>
      </c>
      <c r="D65" s="14">
        <v>1.1694444444444445</v>
      </c>
      <c r="E65">
        <v>4.63</v>
      </c>
      <c r="F65" s="13">
        <v>1.286111111111111</v>
      </c>
      <c r="G65">
        <v>4.29</v>
      </c>
      <c r="H65" s="13">
        <v>0.92656587473002161</v>
      </c>
      <c r="I65" s="12">
        <v>6.19</v>
      </c>
      <c r="J65" s="12">
        <v>7.96</v>
      </c>
      <c r="K65" s="12">
        <f t="shared" si="0"/>
        <v>1.7194444444444446</v>
      </c>
      <c r="L65" s="12">
        <f t="shared" si="1"/>
        <v>2.2111111111111112</v>
      </c>
      <c r="M65" s="13">
        <f t="shared" si="2"/>
        <v>0.77763819095477393</v>
      </c>
      <c r="N65" s="14">
        <f t="shared" si="3"/>
        <v>7.15</v>
      </c>
      <c r="O65" s="15">
        <v>7.1500000000000008E-2</v>
      </c>
      <c r="P65" s="18">
        <v>9.3704055677393358E-2</v>
      </c>
      <c r="Q65" s="17">
        <f t="shared" si="16"/>
        <v>-2.2893074792243798E-2</v>
      </c>
      <c r="R65" s="15">
        <f>DATAIbbotsonrors!D76/100</f>
        <v>-5.7599999999999998E-2</v>
      </c>
      <c r="S65" s="64">
        <f>DATAIbbotsonrors!D76/100</f>
        <v>-5.7599999999999998E-2</v>
      </c>
      <c r="T65" s="19">
        <v>86</v>
      </c>
      <c r="U65" s="47">
        <v>472.99</v>
      </c>
      <c r="V65" s="47">
        <v>13.18</v>
      </c>
      <c r="W65" s="47">
        <v>30.6</v>
      </c>
      <c r="X65" s="67">
        <f t="shared" si="9"/>
        <v>15.457189542483659</v>
      </c>
      <c r="Y65" s="67">
        <v>104.42405303811519</v>
      </c>
      <c r="Z65" s="67">
        <f t="shared" si="10"/>
        <v>452.95119873134666</v>
      </c>
      <c r="AA65" s="67">
        <f t="shared" si="11"/>
        <v>12.621613140402861</v>
      </c>
      <c r="AB65" s="67">
        <f t="shared" si="12"/>
        <v>29.303593482270678</v>
      </c>
      <c r="AC65" s="105">
        <f t="shared" si="14"/>
        <v>0.11321444639271883</v>
      </c>
      <c r="AD65" s="90">
        <v>0.1834304860350543</v>
      </c>
      <c r="AE65" s="90">
        <v>0.19231627810850338</v>
      </c>
      <c r="AF65" s="58">
        <v>7.5209740086175092E-2</v>
      </c>
      <c r="AG65" s="15">
        <v>7.5999999999999998E-2</v>
      </c>
      <c r="AH65" s="74">
        <f t="shared" si="18"/>
        <v>438.5568357893045</v>
      </c>
      <c r="AI65" s="74">
        <f t="shared" si="8"/>
        <v>438.73986379673835</v>
      </c>
      <c r="AJ65" s="103">
        <v>549.18600052047998</v>
      </c>
      <c r="AK65" s="96">
        <v>146.19999999999999</v>
      </c>
      <c r="AL65" s="77">
        <f t="shared" si="5"/>
        <v>421.03300092340942</v>
      </c>
      <c r="AM65" s="13">
        <f t="shared" si="17"/>
        <v>403.19542162353218</v>
      </c>
      <c r="AN65" s="54">
        <f t="shared" si="15"/>
        <v>-7.021603964233547E-2</v>
      </c>
      <c r="AO65" s="54">
        <f t="shared" si="15"/>
        <v>-8.8857920734490836E-3</v>
      </c>
      <c r="AP65" s="74"/>
    </row>
    <row r="66" spans="1:42" x14ac:dyDescent="0.25">
      <c r="A66">
        <v>1995</v>
      </c>
      <c r="B66" s="12">
        <v>5.21</v>
      </c>
      <c r="C66" s="14">
        <v>5.83</v>
      </c>
      <c r="D66" s="14">
        <v>1.1190019193857965</v>
      </c>
      <c r="E66">
        <v>5.92</v>
      </c>
      <c r="F66" s="13">
        <v>1.1362763915547025</v>
      </c>
      <c r="G66">
        <v>5.51</v>
      </c>
      <c r="H66" s="13">
        <v>0.9307432432432432</v>
      </c>
      <c r="I66" s="12">
        <v>5.95</v>
      </c>
      <c r="J66" s="12">
        <v>7.59</v>
      </c>
      <c r="K66" s="12">
        <f t="shared" si="0"/>
        <v>1.1420345489443378</v>
      </c>
      <c r="L66" s="12">
        <f t="shared" si="1"/>
        <v>1.4568138195777351</v>
      </c>
      <c r="M66" s="13">
        <f t="shared" si="2"/>
        <v>0.78392621870882739</v>
      </c>
      <c r="N66" s="14">
        <f t="shared" si="3"/>
        <v>8.83</v>
      </c>
      <c r="O66" s="15">
        <v>8.8300000000000003E-2</v>
      </c>
      <c r="P66" s="18">
        <v>0.10088422470264569</v>
      </c>
      <c r="Q66" s="17">
        <f t="shared" si="16"/>
        <v>0.12238241206030151</v>
      </c>
      <c r="R66" s="15">
        <f>DATAIbbotsonrors!D77/100</f>
        <v>0.27200000000000002</v>
      </c>
      <c r="S66" s="64">
        <f>DATAIbbotsonrors!D77/100</f>
        <v>0.27200000000000002</v>
      </c>
      <c r="T66" s="19">
        <v>82</v>
      </c>
      <c r="U66" s="47">
        <v>465.25</v>
      </c>
      <c r="V66" s="47">
        <v>13.79</v>
      </c>
      <c r="W66" s="47">
        <v>33.96</v>
      </c>
      <c r="X66" s="67">
        <f t="shared" si="9"/>
        <v>13.699941107184923</v>
      </c>
      <c r="Y66" s="67">
        <v>104.79843456111482</v>
      </c>
      <c r="Z66" s="67">
        <f t="shared" si="10"/>
        <v>443.9474711129223</v>
      </c>
      <c r="AA66" s="67">
        <f t="shared" si="11"/>
        <v>13.15859350165975</v>
      </c>
      <c r="AB66" s="67">
        <f t="shared" si="12"/>
        <v>32.405064199881444</v>
      </c>
      <c r="AC66" s="105">
        <f t="shared" si="14"/>
        <v>9.172877552532344E-3</v>
      </c>
      <c r="AD66" s="90">
        <v>0.14505241942746389</v>
      </c>
      <c r="AE66" s="90">
        <v>0.16808545911210554</v>
      </c>
      <c r="AF66" s="58">
        <v>7.8777192542609828E-2</v>
      </c>
      <c r="AG66" s="15">
        <v>7.5999999999999998E-2</v>
      </c>
      <c r="AH66" s="74">
        <f t="shared" si="18"/>
        <v>489.01197237533631</v>
      </c>
      <c r="AI66" s="74">
        <f t="shared" si="8"/>
        <v>489.22154903807143</v>
      </c>
      <c r="AJ66" s="103">
        <v>563.5397663101088</v>
      </c>
      <c r="AK66" s="96">
        <v>150.30000000000001</v>
      </c>
      <c r="AL66" s="77">
        <f t="shared" si="5"/>
        <v>444.15326101945135</v>
      </c>
      <c r="AM66" s="13">
        <f t="shared" si="17"/>
        <v>423.81669428510077</v>
      </c>
      <c r="AN66" s="54">
        <f t="shared" si="15"/>
        <v>-0.13587954187493154</v>
      </c>
      <c r="AO66" s="54">
        <f t="shared" si="15"/>
        <v>-2.3033039684641654E-2</v>
      </c>
      <c r="AP66" s="74"/>
    </row>
    <row r="67" spans="1:42" x14ac:dyDescent="0.25">
      <c r="A67">
        <v>1996</v>
      </c>
      <c r="B67" s="12">
        <v>5.0199999999999996</v>
      </c>
      <c r="C67" s="14">
        <v>5.3</v>
      </c>
      <c r="D67" s="14">
        <v>1.0557768924302788</v>
      </c>
      <c r="E67">
        <v>5.39</v>
      </c>
      <c r="F67" s="13">
        <v>1.0737051792828685</v>
      </c>
      <c r="G67">
        <v>5.0199999999999996</v>
      </c>
      <c r="H67" s="13">
        <v>0.93135435992578852</v>
      </c>
      <c r="I67" s="12">
        <v>5.75</v>
      </c>
      <c r="J67" s="12">
        <v>7.37</v>
      </c>
      <c r="K67" s="12">
        <f t="shared" si="0"/>
        <v>1.1454183266932272</v>
      </c>
      <c r="L67" s="12">
        <f t="shared" si="1"/>
        <v>1.4681274900398409</v>
      </c>
      <c r="M67" s="13">
        <f t="shared" si="2"/>
        <v>0.78018995929443691</v>
      </c>
      <c r="N67" s="14">
        <f t="shared" si="3"/>
        <v>8.27</v>
      </c>
      <c r="O67" s="15">
        <v>8.2699999999999996E-2</v>
      </c>
      <c r="P67" s="18">
        <v>0.10846857867589456</v>
      </c>
      <c r="Q67" s="17">
        <f t="shared" si="16"/>
        <v>0.10268550724637679</v>
      </c>
      <c r="R67" s="15">
        <f>DATAIbbotsonrors!D78/100</f>
        <v>1.3999999999999999E-2</v>
      </c>
      <c r="S67" s="64">
        <f>DATAIbbotsonrors!D78/100</f>
        <v>1.3999999999999999E-2</v>
      </c>
      <c r="T67" s="19">
        <v>80</v>
      </c>
      <c r="U67" s="47">
        <v>614.41999999999996</v>
      </c>
      <c r="V67" s="47">
        <v>14.9</v>
      </c>
      <c r="W67" s="47">
        <v>38.729999999999997</v>
      </c>
      <c r="X67" s="67">
        <f t="shared" si="9"/>
        <v>15.864187967983476</v>
      </c>
      <c r="Y67" s="67">
        <v>103.11019505475652</v>
      </c>
      <c r="Z67" s="67">
        <f t="shared" si="10"/>
        <v>595.88675947486388</v>
      </c>
      <c r="AA67" s="67">
        <f t="shared" si="11"/>
        <v>14.450559415669204</v>
      </c>
      <c r="AB67" s="67">
        <f t="shared" si="12"/>
        <v>37.561756118715991</v>
      </c>
      <c r="AC67" s="105">
        <f t="shared" si="14"/>
        <v>0.3747962509179108</v>
      </c>
      <c r="AD67" s="90">
        <v>0.23496825570050367</v>
      </c>
      <c r="AE67" s="90">
        <v>0.18545162094671924</v>
      </c>
      <c r="AF67" s="58">
        <v>8.2997810858158494E-2</v>
      </c>
      <c r="AG67" s="15">
        <v>7.5999999999999998E-2</v>
      </c>
      <c r="AH67" s="74">
        <f t="shared" si="18"/>
        <v>589.46370312536283</v>
      </c>
      <c r="AI67" s="74">
        <f t="shared" si="8"/>
        <v>589.72252365097631</v>
      </c>
      <c r="AJ67" s="103">
        <v>578.4329909533343</v>
      </c>
      <c r="AK67" s="96">
        <v>154.4</v>
      </c>
      <c r="AL67" s="77">
        <f t="shared" si="5"/>
        <v>468.32749765702584</v>
      </c>
      <c r="AM67" s="13">
        <f t="shared" si="17"/>
        <v>454.20096180433097</v>
      </c>
      <c r="AN67" s="54">
        <f t="shared" si="15"/>
        <v>0.13982799521740713</v>
      </c>
      <c r="AO67" s="54">
        <f t="shared" si="15"/>
        <v>4.9516634753784428E-2</v>
      </c>
      <c r="AP67" s="74"/>
    </row>
    <row r="68" spans="1:42" x14ac:dyDescent="0.25">
      <c r="A68">
        <v>1997</v>
      </c>
      <c r="B68" s="12">
        <v>5</v>
      </c>
      <c r="C68" s="14">
        <v>5.46</v>
      </c>
      <c r="D68" s="14">
        <v>1.0920000000000001</v>
      </c>
      <c r="E68">
        <v>5.62</v>
      </c>
      <c r="F68" s="13">
        <v>1.1240000000000001</v>
      </c>
      <c r="G68">
        <v>5.07</v>
      </c>
      <c r="H68" s="13">
        <v>0.90213523131672602</v>
      </c>
      <c r="I68" s="12">
        <v>5.55</v>
      </c>
      <c r="J68" s="12">
        <v>7.26</v>
      </c>
      <c r="K68" s="12">
        <f t="shared" si="0"/>
        <v>1.1099999999999999</v>
      </c>
      <c r="L68" s="12">
        <f t="shared" si="1"/>
        <v>1.452</v>
      </c>
      <c r="M68" s="13">
        <f t="shared" si="2"/>
        <v>0.76446280991735538</v>
      </c>
      <c r="N68" s="14">
        <f t="shared" si="3"/>
        <v>8.44</v>
      </c>
      <c r="O68" s="15">
        <v>8.4399999999999989E-2</v>
      </c>
      <c r="P68" s="18">
        <v>0.11480490039290903</v>
      </c>
      <c r="Q68" s="17">
        <f t="shared" si="16"/>
        <v>8.7525373134328399E-2</v>
      </c>
      <c r="R68" s="15">
        <f>DATAIbbotsonrors!D79/100</f>
        <v>0.1295</v>
      </c>
      <c r="S68" s="64">
        <f>DATAIbbotsonrors!D79/100</f>
        <v>0.1295</v>
      </c>
      <c r="T68" s="19">
        <v>88</v>
      </c>
      <c r="U68" s="47">
        <v>766.22</v>
      </c>
      <c r="V68" s="47">
        <v>15.5</v>
      </c>
      <c r="W68" s="47">
        <v>39.72</v>
      </c>
      <c r="X68" s="67">
        <f t="shared" si="9"/>
        <v>19.290533736153073</v>
      </c>
      <c r="Y68" s="67">
        <v>101.36898458895945</v>
      </c>
      <c r="Z68" s="67">
        <f t="shared" si="10"/>
        <v>755.87222571769985</v>
      </c>
      <c r="AA68" s="67">
        <f t="shared" si="11"/>
        <v>15.290673042499998</v>
      </c>
      <c r="AB68" s="67">
        <f t="shared" si="12"/>
        <v>39.183582790199992</v>
      </c>
      <c r="AC68" s="105">
        <f t="shared" si="14"/>
        <v>0.2941433695217549</v>
      </c>
      <c r="AD68" s="90">
        <v>0.17648785889732291</v>
      </c>
      <c r="AE68" s="90">
        <v>0.18409659262224404</v>
      </c>
      <c r="AF68" s="58">
        <v>8.6039875264558766E-2</v>
      </c>
      <c r="AG68" s="15">
        <v>7.5999999999999998E-2</v>
      </c>
      <c r="AH68" s="74">
        <f t="shared" si="18"/>
        <v>678.20621694514534</v>
      </c>
      <c r="AI68" s="74">
        <f t="shared" si="8"/>
        <v>678.51071615116302</v>
      </c>
      <c r="AJ68" s="103">
        <v>593.23458621728059</v>
      </c>
      <c r="AK68" s="96">
        <v>159.1</v>
      </c>
      <c r="AL68" s="77">
        <f t="shared" si="5"/>
        <v>494.93247334645702</v>
      </c>
      <c r="AM68" s="13">
        <f t="shared" si="17"/>
        <v>488.24842761654963</v>
      </c>
      <c r="AN68" s="54">
        <f t="shared" si="15"/>
        <v>0.117655510624432</v>
      </c>
      <c r="AO68" s="54">
        <f t="shared" si="15"/>
        <v>-7.6087337249211295E-3</v>
      </c>
      <c r="AP68" s="74"/>
    </row>
    <row r="69" spans="1:42" x14ac:dyDescent="0.25">
      <c r="A69">
        <v>1998</v>
      </c>
      <c r="B69" s="12">
        <v>4.92</v>
      </c>
      <c r="C69" s="14">
        <v>5.35</v>
      </c>
      <c r="D69" s="14">
        <v>1.0873983739837398</v>
      </c>
      <c r="E69">
        <v>5.47</v>
      </c>
      <c r="F69" s="13">
        <v>1.1117886178861789</v>
      </c>
      <c r="G69">
        <v>4.8099999999999996</v>
      </c>
      <c r="H69" s="13">
        <v>0.87934186471663611</v>
      </c>
      <c r="I69" s="12">
        <v>5.12</v>
      </c>
      <c r="J69" s="12">
        <v>6.53</v>
      </c>
      <c r="K69" s="12">
        <f t="shared" si="0"/>
        <v>1.0406504065040652</v>
      </c>
      <c r="L69" s="12">
        <f t="shared" si="1"/>
        <v>1.3272357723577237</v>
      </c>
      <c r="M69" s="13">
        <f t="shared" si="2"/>
        <v>0.78407350689127109</v>
      </c>
      <c r="N69" s="14">
        <f t="shared" si="3"/>
        <v>8.35</v>
      </c>
      <c r="O69" s="15">
        <v>8.3499999999999991E-2</v>
      </c>
      <c r="P69" s="18">
        <v>0.10012358173491831</v>
      </c>
      <c r="Q69" s="17">
        <f t="shared" si="16"/>
        <v>0.16585096418732775</v>
      </c>
      <c r="R69" s="15">
        <f>DATAIbbotsonrors!D80/100</f>
        <v>0.1076</v>
      </c>
      <c r="S69" s="64">
        <f>DATAIbbotsonrors!D80/100</f>
        <v>0.1076</v>
      </c>
      <c r="T69" s="19"/>
      <c r="U69" s="47">
        <v>963.36</v>
      </c>
      <c r="V69" s="47">
        <v>16.2</v>
      </c>
      <c r="W69" s="47">
        <v>37.700000000000003</v>
      </c>
      <c r="X69" s="67">
        <f t="shared" si="9"/>
        <v>25.553315649867372</v>
      </c>
      <c r="Y69" s="67">
        <v>98.741328975213762</v>
      </c>
      <c r="Z69" s="67">
        <f t="shared" si="10"/>
        <v>975.6400992352701</v>
      </c>
      <c r="AA69" s="67">
        <f t="shared" si="11"/>
        <v>16.406503910907009</v>
      </c>
      <c r="AB69" s="67">
        <f t="shared" si="12"/>
        <v>38.180567743283596</v>
      </c>
      <c r="AC69" s="105">
        <f t="shared" si="14"/>
        <v>0.3124527789127719</v>
      </c>
      <c r="AD69" s="90">
        <v>6.0699689047568624E-2</v>
      </c>
      <c r="AE69" s="90">
        <v>5.1045063440246126E-3</v>
      </c>
      <c r="AF69" s="58">
        <v>7.9379445982251703E-2</v>
      </c>
      <c r="AG69" s="15">
        <v>7.5999999999999998E-2</v>
      </c>
      <c r="AH69" s="74">
        <f t="shared" si="18"/>
        <v>702.96661951293652</v>
      </c>
      <c r="AI69" s="74">
        <f t="shared" si="8"/>
        <v>703.28960172607481</v>
      </c>
      <c r="AJ69" s="103">
        <v>608.44742587714609</v>
      </c>
      <c r="AK69" s="96">
        <v>161.6</v>
      </c>
      <c r="AL69" s="77">
        <f t="shared" si="5"/>
        <v>515.60096498031896</v>
      </c>
      <c r="AM69" s="13">
        <f t="shared" si="17"/>
        <v>522.17341039611301</v>
      </c>
      <c r="AN69" s="54">
        <f t="shared" si="15"/>
        <v>0.25175308986520328</v>
      </c>
      <c r="AO69" s="54">
        <f t="shared" si="15"/>
        <v>5.5595182703544008E-2</v>
      </c>
      <c r="AP69" s="74"/>
    </row>
    <row r="70" spans="1:42" x14ac:dyDescent="0.25">
      <c r="A70">
        <v>1999</v>
      </c>
      <c r="B70" s="12">
        <v>4.62</v>
      </c>
      <c r="C70" s="14">
        <v>4.97</v>
      </c>
      <c r="D70" s="14">
        <v>1.0757575757575757</v>
      </c>
      <c r="E70">
        <v>5.33</v>
      </c>
      <c r="F70" s="13">
        <v>1.1536796536796536</v>
      </c>
      <c r="G70">
        <v>4.66</v>
      </c>
      <c r="H70" s="13">
        <v>0.87429643527204504</v>
      </c>
      <c r="I70" s="12">
        <v>5.43</v>
      </c>
      <c r="J70" s="12">
        <v>7.04</v>
      </c>
      <c r="K70" s="12">
        <f t="shared" si="0"/>
        <v>1.1753246753246753</v>
      </c>
      <c r="L70" s="12">
        <f t="shared" si="1"/>
        <v>1.5238095238095237</v>
      </c>
      <c r="M70" s="13">
        <f t="shared" si="2"/>
        <v>0.77130681818181812</v>
      </c>
      <c r="N70" s="14">
        <f t="shared" si="3"/>
        <v>8</v>
      </c>
      <c r="O70" s="15">
        <v>0.08</v>
      </c>
      <c r="P70" s="18">
        <v>9.855717572234457E-2</v>
      </c>
      <c r="Q70" s="17">
        <f t="shared" si="16"/>
        <v>-7.7010719754976587E-3</v>
      </c>
      <c r="R70" s="15">
        <f>DATAIbbotsonrors!D81/100</f>
        <v>-7.4499999999999997E-2</v>
      </c>
      <c r="S70" s="64">
        <f>DATAIbbotsonrors!D81/100</f>
        <v>-7.4499999999999997E-2</v>
      </c>
      <c r="T70" s="19"/>
      <c r="U70" s="47">
        <v>1248.77</v>
      </c>
      <c r="V70" s="47">
        <v>16.690000000000001</v>
      </c>
      <c r="W70" s="47">
        <v>48.17</v>
      </c>
      <c r="X70" s="67">
        <f t="shared" si="9"/>
        <v>25.924226697114385</v>
      </c>
      <c r="Y70" s="67">
        <v>97.207327873177618</v>
      </c>
      <c r="Z70" s="67">
        <f t="shared" si="10"/>
        <v>1284.6459493560183</v>
      </c>
      <c r="AA70" s="67">
        <f t="shared" si="11"/>
        <v>17.169487491493189</v>
      </c>
      <c r="AB70" s="67">
        <f t="shared" si="12"/>
        <v>49.553877319666071</v>
      </c>
      <c r="AC70" s="105">
        <f t="shared" si="14"/>
        <v>0.33431932314785479</v>
      </c>
      <c r="AD70" s="90">
        <v>0.12254337168588664</v>
      </c>
      <c r="AE70" s="90">
        <v>0.10660968736549342</v>
      </c>
      <c r="AF70" s="58">
        <v>7.8757840598749601E-2</v>
      </c>
      <c r="AG70" s="15">
        <v>7.5999999999999998E-2</v>
      </c>
      <c r="AH70" s="74">
        <f t="shared" si="18"/>
        <v>771.94103175918826</v>
      </c>
      <c r="AI70" s="74">
        <f t="shared" si="8"/>
        <v>772.30359330171916</v>
      </c>
      <c r="AJ70" s="103">
        <v>623.99527697946212</v>
      </c>
      <c r="AK70" s="96">
        <v>164.3</v>
      </c>
      <c r="AL70" s="77">
        <f t="shared" si="5"/>
        <v>537.61103307669453</v>
      </c>
      <c r="AM70" s="13">
        <f t="shared" si="17"/>
        <v>553.05607595560434</v>
      </c>
      <c r="AN70" s="54">
        <f t="shared" si="15"/>
        <v>0.21177595146196815</v>
      </c>
      <c r="AO70" s="54">
        <f t="shared" si="15"/>
        <v>1.5933684320393215E-2</v>
      </c>
      <c r="AP70" s="74"/>
    </row>
    <row r="71" spans="1:42" x14ac:dyDescent="0.25">
      <c r="A71">
        <v>2000</v>
      </c>
      <c r="B71" s="12">
        <v>5.73</v>
      </c>
      <c r="C71" s="14">
        <v>6.24</v>
      </c>
      <c r="D71" s="14">
        <v>1.0890052356020943</v>
      </c>
      <c r="E71">
        <v>6.46</v>
      </c>
      <c r="F71" s="13">
        <v>1.1273996509598603</v>
      </c>
      <c r="G71">
        <v>5.85</v>
      </c>
      <c r="H71" s="13">
        <v>0.90557275541795657</v>
      </c>
      <c r="I71" s="12">
        <v>5.77</v>
      </c>
      <c r="J71" s="12">
        <v>7.62</v>
      </c>
      <c r="K71" s="12">
        <f t="shared" si="0"/>
        <v>1.0069808027923211</v>
      </c>
      <c r="L71" s="12">
        <f t="shared" si="1"/>
        <v>1.3298429319371727</v>
      </c>
      <c r="M71" s="13">
        <f t="shared" si="2"/>
        <v>0.75721784776902878</v>
      </c>
      <c r="N71" s="14">
        <f t="shared" si="3"/>
        <v>9.23</v>
      </c>
      <c r="O71" s="15">
        <v>9.2300000000000007E-2</v>
      </c>
      <c r="P71" s="18">
        <v>8.5950375632268428E-2</v>
      </c>
      <c r="Q71" s="17">
        <f t="shared" si="16"/>
        <v>-6.1863636363636426E-3</v>
      </c>
      <c r="R71" s="15">
        <f>DATAIbbotsonrors!D82/100</f>
        <v>0.12869999999999998</v>
      </c>
      <c r="S71" s="64">
        <f>DATAIbbotsonrors!D82/100</f>
        <v>0.12869999999999998</v>
      </c>
      <c r="T71" s="19"/>
      <c r="U71" s="47">
        <v>1425.59</v>
      </c>
      <c r="V71" s="47">
        <v>16.27</v>
      </c>
      <c r="W71" s="47">
        <v>50</v>
      </c>
      <c r="X71" s="67">
        <f t="shared" si="9"/>
        <v>28.511799999999997</v>
      </c>
      <c r="Y71" s="67">
        <v>97.14211528657755</v>
      </c>
      <c r="Z71" s="67">
        <f t="shared" si="10"/>
        <v>1467.530324817807</v>
      </c>
      <c r="AA71" s="67">
        <f t="shared" si="11"/>
        <v>16.748657317170938</v>
      </c>
      <c r="AB71" s="67">
        <f t="shared" si="12"/>
        <v>51.470981306610135</v>
      </c>
      <c r="AC71" s="105">
        <f t="shared" si="14"/>
        <v>0.15539926224734057</v>
      </c>
      <c r="AD71" s="90">
        <v>4.926210833552673E-2</v>
      </c>
      <c r="AE71" s="90">
        <v>-3.2652472296094965E-3</v>
      </c>
      <c r="AF71" s="58">
        <v>7.3755049062107308E-2</v>
      </c>
      <c r="AG71" s="15">
        <v>7.5999999999999998E-2</v>
      </c>
      <c r="AH71" s="74">
        <f t="shared" si="18"/>
        <v>793.21981717717676</v>
      </c>
      <c r="AI71" s="74">
        <f t="shared" si="8"/>
        <v>793.60023926569409</v>
      </c>
      <c r="AJ71" s="103">
        <v>640.49123593578793</v>
      </c>
      <c r="AK71" s="96">
        <v>168.8</v>
      </c>
      <c r="AL71" s="77">
        <f t="shared" si="5"/>
        <v>566.93718209733095</v>
      </c>
      <c r="AM71" s="13">
        <f t="shared" si="17"/>
        <v>583.61626203507899</v>
      </c>
      <c r="AN71" s="54">
        <f t="shared" si="15"/>
        <v>0.10613715391181384</v>
      </c>
      <c r="AO71" s="54">
        <f t="shared" si="15"/>
        <v>5.2527355565136227E-2</v>
      </c>
      <c r="AP71" s="74"/>
    </row>
    <row r="72" spans="1:42" x14ac:dyDescent="0.25">
      <c r="A72">
        <v>2001</v>
      </c>
      <c r="B72" s="12">
        <v>3.4</v>
      </c>
      <c r="C72" s="14">
        <v>3.88</v>
      </c>
      <c r="D72" s="14">
        <v>1.1411764705882352</v>
      </c>
      <c r="E72">
        <v>3.71</v>
      </c>
      <c r="F72" s="13">
        <v>1.0911764705882354</v>
      </c>
      <c r="G72">
        <v>3.44</v>
      </c>
      <c r="H72" s="13">
        <v>0.92722371967654982</v>
      </c>
      <c r="I72" s="12">
        <v>5.19</v>
      </c>
      <c r="J72" s="12">
        <v>7.08</v>
      </c>
      <c r="K72" s="12">
        <f t="shared" si="0"/>
        <v>1.5264705882352942</v>
      </c>
      <c r="L72" s="12">
        <f t="shared" si="1"/>
        <v>2.0823529411764707</v>
      </c>
      <c r="M72" s="13">
        <f t="shared" si="2"/>
        <v>0.73305084745762716</v>
      </c>
      <c r="N72" s="14">
        <f t="shared" si="3"/>
        <v>6.9099999999999993</v>
      </c>
      <c r="O72" s="15">
        <v>6.9099999999999995E-2</v>
      </c>
      <c r="P72" s="18">
        <v>7.5123674611742963E-2</v>
      </c>
      <c r="Q72" s="17">
        <f t="shared" si="16"/>
        <v>0.14166614173228348</v>
      </c>
      <c r="R72" s="15">
        <f>DATAIbbotsonrors!D83/100</f>
        <v>0.1065</v>
      </c>
      <c r="S72" s="64">
        <f>DATAIbbotsonrors!D83/100</f>
        <v>0.1065</v>
      </c>
      <c r="T72" s="19"/>
      <c r="U72" s="47">
        <v>1330.93</v>
      </c>
      <c r="V72" s="47">
        <v>15.74</v>
      </c>
      <c r="W72" s="47">
        <v>24.69</v>
      </c>
      <c r="X72" s="67">
        <f t="shared" si="9"/>
        <v>53.905629809639528</v>
      </c>
      <c r="Y72" s="67">
        <v>96.71208367018076</v>
      </c>
      <c r="Z72" s="67">
        <f t="shared" si="10"/>
        <v>1376.1775669510941</v>
      </c>
      <c r="AA72" s="67">
        <f t="shared" si="11"/>
        <v>16.275112067359082</v>
      </c>
      <c r="AB72" s="67">
        <f t="shared" si="12"/>
        <v>25.529384812140769</v>
      </c>
      <c r="AC72" s="105">
        <f t="shared" si="14"/>
        <v>-5.1159178471269148E-2</v>
      </c>
      <c r="AD72" s="90">
        <v>8.1704566531175665E-3</v>
      </c>
      <c r="AE72" s="90">
        <v>-9.7739931485343948E-3</v>
      </c>
      <c r="AF72" s="58">
        <v>6.5929291387084796E-2</v>
      </c>
      <c r="AG72" s="15">
        <v>7.5999999999999998E-2</v>
      </c>
      <c r="AH72" s="74">
        <f t="shared" si="18"/>
        <v>783.42567324245772</v>
      </c>
      <c r="AI72" s="74">
        <f t="shared" si="8"/>
        <v>783.80920355315914</v>
      </c>
      <c r="AJ72" s="103">
        <v>659.52564794415048</v>
      </c>
      <c r="AK72" s="96">
        <v>175.1</v>
      </c>
      <c r="AL72" s="77">
        <f t="shared" si="5"/>
        <v>605.57389069229555</v>
      </c>
      <c r="AM72" s="13">
        <f t="shared" si="17"/>
        <v>626.16155883632575</v>
      </c>
      <c r="AN72" s="54">
        <f t="shared" si="15"/>
        <v>-5.9329635124386715E-2</v>
      </c>
      <c r="AO72" s="54">
        <f t="shared" si="15"/>
        <v>1.7944449801651961E-2</v>
      </c>
      <c r="AP72" s="74"/>
    </row>
    <row r="73" spans="1:42" x14ac:dyDescent="0.25">
      <c r="A73">
        <v>2002</v>
      </c>
      <c r="B73" s="12">
        <v>1.17</v>
      </c>
      <c r="C73" s="14">
        <v>1.67</v>
      </c>
      <c r="D73" s="14">
        <v>1.4273504273504274</v>
      </c>
      <c r="E73">
        <v>1.73</v>
      </c>
      <c r="F73" s="13">
        <v>1.4786324786324787</v>
      </c>
      <c r="G73">
        <v>1.62</v>
      </c>
      <c r="H73" s="13">
        <v>0.93641618497109835</v>
      </c>
      <c r="I73" s="12">
        <v>5.05</v>
      </c>
      <c r="J73" s="12">
        <v>6.49</v>
      </c>
      <c r="K73" s="12">
        <f t="shared" si="0"/>
        <v>4.316239316239316</v>
      </c>
      <c r="L73" s="12">
        <f t="shared" si="1"/>
        <v>5.5470085470085477</v>
      </c>
      <c r="M73" s="13">
        <f t="shared" si="2"/>
        <v>0.77812018489984591</v>
      </c>
      <c r="N73" s="14">
        <f t="shared" si="3"/>
        <v>4.67</v>
      </c>
      <c r="O73" s="15">
        <v>4.6699999999999998E-2</v>
      </c>
      <c r="P73" s="18">
        <v>8.3372500210265807E-2</v>
      </c>
      <c r="Q73" s="17">
        <f t="shared" si="16"/>
        <v>0.14823333333333333</v>
      </c>
      <c r="R73" s="15">
        <f>DATAIbbotsonrors!D84/100</f>
        <v>0.16329999999999997</v>
      </c>
      <c r="S73" s="64">
        <f>DATAIbbotsonrors!D84/100</f>
        <v>0.16329999999999997</v>
      </c>
      <c r="T73" s="19"/>
      <c r="U73" s="47">
        <v>1140.21</v>
      </c>
      <c r="V73" s="55">
        <v>16.07</v>
      </c>
      <c r="W73" s="47">
        <v>27.59</v>
      </c>
      <c r="X73" s="67">
        <f t="shared" si="9"/>
        <v>41.326930047118523</v>
      </c>
      <c r="Y73" s="67">
        <v>96.299909623225702</v>
      </c>
      <c r="Z73" s="67">
        <f t="shared" si="10"/>
        <v>1184.0198027818326</v>
      </c>
      <c r="AA73" s="67">
        <f t="shared" si="11"/>
        <v>16.687450759688172</v>
      </c>
      <c r="AB73" s="67">
        <f t="shared" si="12"/>
        <v>28.650078808948141</v>
      </c>
      <c r="AC73" s="105">
        <f t="shared" si="14"/>
        <v>-0.12750557604156118</v>
      </c>
      <c r="AD73" s="90">
        <v>7.7220454033274086E-2</v>
      </c>
      <c r="AE73" s="90">
        <v>0.13135460983773486</v>
      </c>
      <c r="AF73" s="58">
        <v>6.5520678888437919E-2</v>
      </c>
      <c r="AG73" s="15">
        <v>7.5999999999999998E-2</v>
      </c>
      <c r="AH73" s="74">
        <f t="shared" si="18"/>
        <v>827.23470867187552</v>
      </c>
      <c r="AI73" s="74">
        <f t="shared" si="8"/>
        <v>827.64785536730483</v>
      </c>
      <c r="AJ73" s="103">
        <v>680.7947324208302</v>
      </c>
      <c r="AK73" s="96">
        <v>177.1</v>
      </c>
      <c r="AL73" s="77">
        <f t="shared" si="5"/>
        <v>632.24303676837462</v>
      </c>
      <c r="AM73" s="13">
        <f t="shared" si="17"/>
        <v>656.53544145786987</v>
      </c>
      <c r="AN73" s="54">
        <f t="shared" si="15"/>
        <v>-0.20472603007483525</v>
      </c>
      <c r="AO73" s="54">
        <f t="shared" si="15"/>
        <v>-5.4134155804460779E-2</v>
      </c>
      <c r="AP73" s="74"/>
    </row>
    <row r="74" spans="1:42" x14ac:dyDescent="0.25">
      <c r="A74">
        <v>2003</v>
      </c>
      <c r="B74" s="12">
        <v>2.12</v>
      </c>
      <c r="C74" s="14">
        <v>1.1299999999999999</v>
      </c>
      <c r="D74" s="14">
        <v>0.53301886792452824</v>
      </c>
      <c r="E74">
        <v>1.1499999999999999</v>
      </c>
      <c r="F74" s="13">
        <v>0.54245283018867918</v>
      </c>
      <c r="G74">
        <v>1.01</v>
      </c>
      <c r="H74" s="13">
        <v>0.87826086956521743</v>
      </c>
      <c r="I74" s="12">
        <v>4.7300000000000004</v>
      </c>
      <c r="J74" s="12">
        <v>5.67</v>
      </c>
      <c r="K74" s="12">
        <f t="shared" si="0"/>
        <v>2.2311320754716983</v>
      </c>
      <c r="L74" s="12">
        <f t="shared" si="1"/>
        <v>2.6745283018867925</v>
      </c>
      <c r="M74" s="13">
        <f t="shared" si="2"/>
        <v>0.834215167548501</v>
      </c>
      <c r="N74" s="14">
        <f t="shared" si="3"/>
        <v>4.12</v>
      </c>
      <c r="O74" s="15">
        <v>4.1200000000000001E-2</v>
      </c>
      <c r="P74" s="18">
        <v>9.1502499780894489E-2</v>
      </c>
      <c r="Q74" s="17">
        <f t="shared" si="16"/>
        <v>0.18304822804314333</v>
      </c>
      <c r="R74" s="15">
        <f>DATAIbbotsonrors!D85/100</f>
        <v>5.2699999999999997E-2</v>
      </c>
      <c r="S74" s="64">
        <f>DATAIbbotsonrors!D85/100</f>
        <v>5.2699999999999997E-2</v>
      </c>
      <c r="T74" s="19"/>
      <c r="U74" s="47">
        <v>895.84</v>
      </c>
      <c r="V74" s="56">
        <v>17.39</v>
      </c>
      <c r="W74" s="47">
        <v>48.74</v>
      </c>
      <c r="X74" s="67">
        <f t="shared" si="9"/>
        <v>18.379975379565039</v>
      </c>
      <c r="Y74" s="67">
        <v>96.103318425385979</v>
      </c>
      <c r="Z74" s="67">
        <f t="shared" si="10"/>
        <v>932.16344105279222</v>
      </c>
      <c r="AA74" s="67">
        <f t="shared" si="11"/>
        <v>18.095108769320476</v>
      </c>
      <c r="AB74" s="67">
        <f t="shared" si="12"/>
        <v>50.716250800269123</v>
      </c>
      <c r="AC74" s="105">
        <f t="shared" si="14"/>
        <v>-0.19743018859186492</v>
      </c>
      <c r="AD74" s="90">
        <v>9.976838279811491E-2</v>
      </c>
      <c r="AE74" s="90">
        <v>0.13550186269688771</v>
      </c>
      <c r="AF74" s="58">
        <v>6.7129641638587478E-2</v>
      </c>
      <c r="AG74" s="15">
        <v>7.5999999999999998E-2</v>
      </c>
      <c r="AH74" s="74">
        <f>AH73*(1+AD74)-AA74</f>
        <v>891.67146898121769</v>
      </c>
      <c r="AI74" s="74">
        <f t="shared" si="8"/>
        <v>892.12583465430839</v>
      </c>
      <c r="AJ74" s="103">
        <v>703.55928578895441</v>
      </c>
      <c r="AK74" s="96">
        <v>181.7</v>
      </c>
      <c r="AL74" s="77">
        <f t="shared" si="5"/>
        <v>670.35512442502898</v>
      </c>
      <c r="AM74" s="13">
        <f t="shared" si="17"/>
        <v>697.53587639690977</v>
      </c>
      <c r="AN74" s="54">
        <f t="shared" si="15"/>
        <v>-0.29719857138997985</v>
      </c>
      <c r="AO74" s="54">
        <f t="shared" si="15"/>
        <v>-3.5733479898772805E-2</v>
      </c>
      <c r="AP74" s="74"/>
    </row>
    <row r="75" spans="1:42" x14ac:dyDescent="0.25">
      <c r="A75">
        <v>2004</v>
      </c>
      <c r="B75" s="12">
        <v>2.34</v>
      </c>
      <c r="C75" s="14">
        <v>1.35</v>
      </c>
      <c r="D75" s="14">
        <v>0.57692307692307698</v>
      </c>
      <c r="E75">
        <v>1.57</v>
      </c>
      <c r="F75" s="13">
        <v>0.670940170940171</v>
      </c>
      <c r="G75">
        <v>1.38</v>
      </c>
      <c r="H75" s="13">
        <v>0.87898089171974514</v>
      </c>
      <c r="I75" s="12">
        <v>4.63</v>
      </c>
      <c r="J75" s="12">
        <v>5.63</v>
      </c>
      <c r="K75" s="12">
        <f t="shared" si="0"/>
        <v>1.9786324786324787</v>
      </c>
      <c r="L75" s="12">
        <f t="shared" si="1"/>
        <v>2.4059829059829059</v>
      </c>
      <c r="M75" s="13">
        <f t="shared" si="2"/>
        <v>0.82238010657193605</v>
      </c>
      <c r="N75" s="14">
        <f t="shared" si="3"/>
        <v>4.34</v>
      </c>
      <c r="O75" s="15">
        <v>4.3400000000000001E-2</v>
      </c>
      <c r="P75" s="18">
        <v>0.11473666441043635</v>
      </c>
      <c r="Q75" s="17">
        <f t="shared" si="16"/>
        <v>6.335467372134039E-2</v>
      </c>
      <c r="R75" s="15"/>
      <c r="U75" s="57">
        <v>1080.6400000000001</v>
      </c>
      <c r="V75" s="56">
        <v>19.440000000000001</v>
      </c>
      <c r="W75" s="47">
        <v>58.55</v>
      </c>
      <c r="X75" s="67">
        <f t="shared" si="9"/>
        <v>18.45670367207515</v>
      </c>
      <c r="Y75" s="67">
        <v>97.21161957365193</v>
      </c>
      <c r="Z75" s="67">
        <f t="shared" si="10"/>
        <v>1111.6366590120003</v>
      </c>
      <c r="AA75" s="67">
        <f t="shared" si="11"/>
        <v>19.997609427000008</v>
      </c>
      <c r="AB75" s="67">
        <f t="shared" si="12"/>
        <v>60.229425511875014</v>
      </c>
      <c r="AC75" s="105">
        <f t="shared" si="14"/>
        <v>0.21398696687881721</v>
      </c>
      <c r="AD75" s="90">
        <v>0.23399438615982346</v>
      </c>
      <c r="AE75" s="90">
        <v>0.27322865757583392</v>
      </c>
      <c r="AF75" s="58">
        <v>7.75171954142376E-2</v>
      </c>
      <c r="AG75" s="15">
        <v>7.5999999999999998E-2</v>
      </c>
      <c r="AH75" s="74">
        <f t="shared" si="18"/>
        <v>1080.3199775947057</v>
      </c>
      <c r="AI75" s="74">
        <f t="shared" si="8"/>
        <v>1080.8806622845634</v>
      </c>
      <c r="AJ75" s="103">
        <v>726.47208027659781</v>
      </c>
      <c r="AK75" s="96">
        <v>185.2</v>
      </c>
      <c r="AL75" s="77">
        <f t="shared" si="5"/>
        <v>705.51981786694239</v>
      </c>
      <c r="AM75" s="13">
        <f t="shared" si="17"/>
        <v>725.75667493370838</v>
      </c>
      <c r="AN75" s="54">
        <f t="shared" si="15"/>
        <v>-2.0007419281006245E-2</v>
      </c>
      <c r="AO75" s="54">
        <f t="shared" si="15"/>
        <v>-3.9234271416010463E-2</v>
      </c>
      <c r="AP75" s="74"/>
    </row>
    <row r="76" spans="1:42" x14ac:dyDescent="0.25">
      <c r="A76">
        <v>2005</v>
      </c>
      <c r="B76" s="12">
        <v>4.1900000000000004</v>
      </c>
      <c r="C76" s="14">
        <v>3.22</v>
      </c>
      <c r="D76" s="14">
        <v>0.76849642004773266</v>
      </c>
      <c r="E76">
        <v>3.51</v>
      </c>
      <c r="F76" s="13">
        <v>0.83770883054892586</v>
      </c>
      <c r="G76">
        <v>3.16</v>
      </c>
      <c r="H76" s="13">
        <v>0.90028490028490038</v>
      </c>
      <c r="I76" s="12">
        <v>4.29</v>
      </c>
      <c r="J76" s="12">
        <v>5.24</v>
      </c>
      <c r="K76" s="12">
        <f t="shared" ref="K76:K82" si="19">I76/B76</f>
        <v>1.0238663484486872</v>
      </c>
      <c r="L76" s="12">
        <f t="shared" ref="L76:L82" si="20">J76/B76</f>
        <v>1.2505966587112172</v>
      </c>
      <c r="M76" s="13">
        <f t="shared" ref="M76:M82" si="21">I76/J76</f>
        <v>0.81870229007633588</v>
      </c>
      <c r="N76" s="14">
        <f t="shared" ref="N76:N82" si="22">O76*100</f>
        <v>6.19</v>
      </c>
      <c r="O76" s="15">
        <v>6.1900000000000004E-2</v>
      </c>
      <c r="P76" s="18">
        <v>0.12341042966650639</v>
      </c>
      <c r="Q76" s="17">
        <f t="shared" si="16"/>
        <v>0.12167175843694489</v>
      </c>
      <c r="R76" s="15"/>
      <c r="U76" s="57">
        <v>1199.21</v>
      </c>
      <c r="V76" s="47">
        <v>22.22</v>
      </c>
      <c r="W76" s="47">
        <v>69.930000000000007</v>
      </c>
      <c r="X76" s="67">
        <f t="shared" si="9"/>
        <v>17.148720148720148</v>
      </c>
      <c r="Y76" s="67">
        <v>100</v>
      </c>
      <c r="Z76" s="67">
        <f t="shared" si="10"/>
        <v>1199.21</v>
      </c>
      <c r="AA76" s="67">
        <f t="shared" si="11"/>
        <v>22.22</v>
      </c>
      <c r="AB76" s="67">
        <f t="shared" si="12"/>
        <v>69.930000000000007</v>
      </c>
      <c r="AC76" s="105">
        <f t="shared" si="14"/>
        <v>9.8767290641154054E-2</v>
      </c>
      <c r="AD76" s="90">
        <v>0.16602402095016847</v>
      </c>
      <c r="AE76" s="90">
        <v>0.1766808375462107</v>
      </c>
      <c r="AF76" s="58">
        <v>8.2195330303336089E-2</v>
      </c>
      <c r="AG76" s="15">
        <v>7.5999999999999998E-2</v>
      </c>
      <c r="AH76" s="74">
        <f t="shared" si="18"/>
        <v>1237.4590441877747</v>
      </c>
      <c r="AI76" s="74">
        <f t="shared" si="8"/>
        <v>1238.1128160043277</v>
      </c>
      <c r="AJ76" s="103">
        <v>748.90846789911359</v>
      </c>
      <c r="AK76" s="96">
        <v>190.7</v>
      </c>
      <c r="AL76" s="77">
        <f t="shared" ref="AL76:AL80" si="23">AJ76*AK76/$AK$76</f>
        <v>748.90846789911359</v>
      </c>
      <c r="AM76" s="13">
        <f t="shared" si="17"/>
        <v>748.90846789911359</v>
      </c>
      <c r="AN76" s="54">
        <f t="shared" si="15"/>
        <v>-6.7256730309014412E-2</v>
      </c>
      <c r="AO76" s="54">
        <f t="shared" si="15"/>
        <v>-1.0656816596042229E-2</v>
      </c>
      <c r="AP76" s="74"/>
    </row>
    <row r="77" spans="1:42" x14ac:dyDescent="0.25">
      <c r="A77">
        <v>2006</v>
      </c>
      <c r="B77" s="12">
        <v>5.96</v>
      </c>
      <c r="C77" s="14">
        <v>4.97</v>
      </c>
      <c r="D77" s="14">
        <v>0.83389261744966436</v>
      </c>
      <c r="E77">
        <v>5.16</v>
      </c>
      <c r="F77" s="13">
        <v>0.865771812080537</v>
      </c>
      <c r="G77">
        <v>4.7300000000000004</v>
      </c>
      <c r="H77" s="13">
        <v>0.91666666666666674</v>
      </c>
      <c r="I77" s="12">
        <v>4.42</v>
      </c>
      <c r="J77" s="12">
        <v>5.59</v>
      </c>
      <c r="K77" s="12">
        <f t="shared" si="19"/>
        <v>0.74161073825503354</v>
      </c>
      <c r="L77" s="12">
        <f t="shared" si="20"/>
        <v>0.93791946308724827</v>
      </c>
      <c r="M77" s="13">
        <f t="shared" si="21"/>
        <v>0.79069767441860461</v>
      </c>
      <c r="N77" s="14">
        <f t="shared" si="22"/>
        <v>7.9600000000000009</v>
      </c>
      <c r="O77" s="15">
        <v>7.9600000000000004E-2</v>
      </c>
      <c r="P77" s="18">
        <v>0.12623119434257124</v>
      </c>
      <c r="Q77" s="17">
        <f t="shared" si="16"/>
        <v>-1.0893893129770925E-2</v>
      </c>
      <c r="R77" s="15"/>
      <c r="U77" s="47">
        <v>1262.07</v>
      </c>
      <c r="V77" s="47">
        <v>24.88</v>
      </c>
      <c r="W77" s="47">
        <v>81.510000000000005</v>
      </c>
      <c r="X77" s="67">
        <f t="shared" si="9"/>
        <v>15.483621641516377</v>
      </c>
      <c r="Y77" s="67">
        <v>103.5913119382049</v>
      </c>
      <c r="Z77" s="67">
        <f t="shared" si="10"/>
        <v>1218.3164556819784</v>
      </c>
      <c r="AA77" s="67">
        <f t="shared" si="11"/>
        <v>24.017458157921208</v>
      </c>
      <c r="AB77" s="67">
        <f t="shared" si="12"/>
        <v>78.684204760938826</v>
      </c>
      <c r="AC77" s="105">
        <f t="shared" si="14"/>
        <v>3.596026871015047E-2</v>
      </c>
      <c r="AD77" s="90">
        <v>9.608433635981628E-2</v>
      </c>
      <c r="AE77" s="90">
        <v>0.11153485180482416</v>
      </c>
      <c r="AF77" s="58">
        <v>8.2221749948446471E-2</v>
      </c>
      <c r="AG77" s="15">
        <v>7.5999999999999998E-2</v>
      </c>
      <c r="AH77" s="74">
        <f t="shared" si="18"/>
        <v>1332.3420170630884</v>
      </c>
      <c r="AI77" s="74">
        <f t="shared" si="8"/>
        <v>1333.0586061107656</v>
      </c>
      <c r="AJ77" s="103">
        <v>770.32940406242631</v>
      </c>
      <c r="AK77" s="96">
        <v>198.3</v>
      </c>
      <c r="AL77" s="77">
        <f t="shared" si="23"/>
        <v>801.02947470151628</v>
      </c>
      <c r="AM77" s="13">
        <f t="shared" si="17"/>
        <v>773.25932041419912</v>
      </c>
      <c r="AN77" s="54">
        <f t="shared" si="15"/>
        <v>-6.0124067649665811E-2</v>
      </c>
      <c r="AO77" s="54">
        <f t="shared" si="15"/>
        <v>-1.5450515445007876E-2</v>
      </c>
      <c r="AP77" s="74"/>
    </row>
    <row r="78" spans="1:42" x14ac:dyDescent="0.25">
      <c r="A78">
        <v>2007</v>
      </c>
      <c r="B78" s="12">
        <v>5.86</v>
      </c>
      <c r="C78" s="14">
        <v>5.0199999999999996</v>
      </c>
      <c r="D78" s="14">
        <v>0.85665529010238894</v>
      </c>
      <c r="E78">
        <v>5.27</v>
      </c>
      <c r="F78" s="13">
        <v>0.89931740614334454</v>
      </c>
      <c r="G78">
        <v>4.41</v>
      </c>
      <c r="H78" s="13">
        <v>0.83681214421252381</v>
      </c>
      <c r="I78" s="12">
        <v>4.42</v>
      </c>
      <c r="J78" s="12">
        <v>5.56</v>
      </c>
      <c r="K78" s="12">
        <f t="shared" si="19"/>
        <v>0.75426621160409546</v>
      </c>
      <c r="L78" s="12">
        <f t="shared" si="20"/>
        <v>0.94880546075085315</v>
      </c>
      <c r="M78" s="13">
        <f t="shared" si="21"/>
        <v>0.79496402877697847</v>
      </c>
      <c r="N78" s="14">
        <f t="shared" si="22"/>
        <v>8.0500000000000007</v>
      </c>
      <c r="O78" s="15">
        <v>8.0500000000000002E-2</v>
      </c>
      <c r="P78" s="18">
        <v>0.10024037977267923</v>
      </c>
      <c r="Q78" s="17">
        <f t="shared" si="16"/>
        <v>6.0966726296958894E-2</v>
      </c>
      <c r="R78" s="15"/>
      <c r="U78" s="47">
        <v>1416.42</v>
      </c>
      <c r="V78" s="47">
        <v>27.73</v>
      </c>
      <c r="W78" s="47">
        <v>66.180000000000007</v>
      </c>
      <c r="X78" s="67">
        <f t="shared" si="9"/>
        <v>21.402538531278331</v>
      </c>
      <c r="Y78" s="67">
        <v>105.7331465364208</v>
      </c>
      <c r="Z78" s="67">
        <f t="shared" si="10"/>
        <v>1339.6177512906045</v>
      </c>
      <c r="AA78" s="67">
        <f t="shared" si="11"/>
        <v>26.226401945248202</v>
      </c>
      <c r="AB78" s="67">
        <f t="shared" si="12"/>
        <v>62.591535547656918</v>
      </c>
      <c r="AC78" s="105">
        <f t="shared" si="14"/>
        <v>0.12109144292177565</v>
      </c>
      <c r="AD78" s="90">
        <v>-7.4286320232904074E-2</v>
      </c>
      <c r="AE78" s="90">
        <v>-0.14834280638713501</v>
      </c>
      <c r="AF78" s="58">
        <v>7.1024219335660638E-2</v>
      </c>
      <c r="AG78" s="15">
        <v>7.5999999999999998E-2</v>
      </c>
      <c r="AH78" s="74">
        <f t="shared" si="18"/>
        <v>1207.1408293785382</v>
      </c>
      <c r="AI78" s="74">
        <f t="shared" si="8"/>
        <v>1207.8041856627444</v>
      </c>
      <c r="AJ78" s="103">
        <v>790.48445669134321</v>
      </c>
      <c r="AK78" s="96">
        <v>202.416</v>
      </c>
      <c r="AL78" s="77">
        <f t="shared" si="23"/>
        <v>839.04930144538503</v>
      </c>
      <c r="AM78" s="13">
        <f t="shared" si="17"/>
        <v>793.55370470921002</v>
      </c>
      <c r="AN78" s="54">
        <f t="shared" si="15"/>
        <v>0.19537776315467972</v>
      </c>
      <c r="AO78" s="54">
        <f t="shared" si="15"/>
        <v>7.4056486154230938E-2</v>
      </c>
      <c r="AP78" s="74"/>
    </row>
    <row r="79" spans="1:42" x14ac:dyDescent="0.25">
      <c r="A79">
        <v>2008</v>
      </c>
      <c r="B79" s="12">
        <v>2.3899999999999997</v>
      </c>
      <c r="C79" s="14">
        <v>1.92</v>
      </c>
      <c r="D79" s="14">
        <v>0.80334728033472813</v>
      </c>
      <c r="E79">
        <v>2.97</v>
      </c>
      <c r="F79" s="13">
        <v>1.2426778242677827</v>
      </c>
      <c r="G79">
        <v>1.48</v>
      </c>
      <c r="H79" s="13">
        <v>0.49831649831649827</v>
      </c>
      <c r="I79" s="12">
        <v>4.8</v>
      </c>
      <c r="J79" s="12">
        <v>5.63</v>
      </c>
      <c r="K79" s="12">
        <f t="shared" si="19"/>
        <v>2.0083682008368204</v>
      </c>
      <c r="L79" s="12">
        <f t="shared" si="20"/>
        <v>2.3556485355648538</v>
      </c>
      <c r="M79" s="13">
        <f t="shared" si="21"/>
        <v>0.85257548845470688</v>
      </c>
      <c r="N79" s="14">
        <f t="shared" si="22"/>
        <v>5.09</v>
      </c>
      <c r="O79" s="15">
        <v>5.0900000000000001E-2</v>
      </c>
      <c r="P79" s="18">
        <v>7.0020469939357219E-2</v>
      </c>
      <c r="Q79" s="17">
        <f t="shared" si="16"/>
        <v>4.3710071942445985E-2</v>
      </c>
      <c r="R79" s="15"/>
      <c r="U79" s="47">
        <v>1479.22</v>
      </c>
      <c r="V79" s="47">
        <v>28.39</v>
      </c>
      <c r="W79" s="47">
        <v>26.16</v>
      </c>
      <c r="X79" s="67">
        <f t="shared" si="9"/>
        <v>56.545107033639141</v>
      </c>
      <c r="Y79" s="67">
        <v>107.97749489168886</v>
      </c>
      <c r="Z79" s="67">
        <f t="shared" si="10"/>
        <v>1369.9336157815021</v>
      </c>
      <c r="AA79" s="67">
        <f t="shared" si="11"/>
        <v>26.292515888128097</v>
      </c>
      <c r="AB79" s="67">
        <f t="shared" si="12"/>
        <v>24.227270716218072</v>
      </c>
      <c r="AC79" s="105">
        <f t="shared" si="14"/>
        <v>4.2257114258517782E-2</v>
      </c>
      <c r="AD79" s="90">
        <v>-0.19323625012382256</v>
      </c>
      <c r="AE79" s="90">
        <v>-0.23529283657078345</v>
      </c>
      <c r="AF79" s="58">
        <v>5.5949314688168855E-2</v>
      </c>
      <c r="AG79" s="15">
        <v>7.5999999999999998E-2</v>
      </c>
      <c r="AH79" s="74">
        <f t="shared" si="18"/>
        <v>947.58494624994034</v>
      </c>
      <c r="AI79" s="74">
        <f t="shared" si="8"/>
        <v>948.12011805329053</v>
      </c>
      <c r="AJ79" s="103">
        <v>809.89643563216259</v>
      </c>
      <c r="AK79" s="97">
        <v>211.18</v>
      </c>
      <c r="AL79" s="77">
        <f t="shared" si="23"/>
        <v>896.87430139905666</v>
      </c>
      <c r="AM79" s="13">
        <f t="shared" si="17"/>
        <v>830.6122514684215</v>
      </c>
      <c r="AN79" s="54">
        <f t="shared" si="15"/>
        <v>0.23549336438234034</v>
      </c>
      <c r="AO79" s="54">
        <f t="shared" si="15"/>
        <v>4.2056586446960892E-2</v>
      </c>
      <c r="AP79" s="74"/>
    </row>
    <row r="80" spans="1:42" x14ac:dyDescent="0.25">
      <c r="A80">
        <v>2009</v>
      </c>
      <c r="B80" s="12">
        <v>0.5</v>
      </c>
      <c r="C80" s="14">
        <v>0.16</v>
      </c>
      <c r="D80" s="14">
        <v>0.32</v>
      </c>
      <c r="E80">
        <v>0.55000000000000004</v>
      </c>
      <c r="F80" s="13">
        <v>1.1000000000000001</v>
      </c>
      <c r="G80">
        <v>0.16</v>
      </c>
      <c r="H80" s="13">
        <v>0.29090909090909089</v>
      </c>
      <c r="I80" s="12">
        <v>4.6399999999999997</v>
      </c>
      <c r="J80" s="12">
        <v>5.31</v>
      </c>
      <c r="K80" s="12">
        <f t="shared" si="19"/>
        <v>9.2799999999999994</v>
      </c>
      <c r="L80" s="12">
        <f t="shared" si="20"/>
        <v>10.62</v>
      </c>
      <c r="M80" s="13">
        <f t="shared" si="21"/>
        <v>0.87382297551789079</v>
      </c>
      <c r="N80" s="14">
        <f t="shared" si="22"/>
        <v>3.25</v>
      </c>
      <c r="O80" s="15">
        <v>3.2500000000000001E-2</v>
      </c>
      <c r="P80" s="18">
        <v>7.6569065502897979E-2</v>
      </c>
      <c r="Q80" s="17">
        <f t="shared" si="16"/>
        <v>0.1099383658969805</v>
      </c>
      <c r="R80" s="15"/>
      <c r="U80" s="47">
        <v>865.58</v>
      </c>
      <c r="V80" s="72">
        <v>22.41</v>
      </c>
      <c r="W80" s="72">
        <v>50.97</v>
      </c>
      <c r="X80" s="67">
        <f t="shared" si="9"/>
        <v>16.982146360604279</v>
      </c>
      <c r="Y80" s="67">
        <v>106.52787343717426</v>
      </c>
      <c r="Z80" s="67">
        <f t="shared" si="10"/>
        <v>812.53851416688917</v>
      </c>
      <c r="AA80" s="67">
        <f t="shared" si="11"/>
        <v>21.036747732711</v>
      </c>
      <c r="AB80" s="67">
        <f t="shared" si="12"/>
        <v>47.846632393408285</v>
      </c>
      <c r="AC80" s="105">
        <f t="shared" si="14"/>
        <v>-0.39152141950756286</v>
      </c>
      <c r="AD80" s="90">
        <v>0.13034514527972388</v>
      </c>
      <c r="AE80" s="90">
        <v>0.13502601028179961</v>
      </c>
      <c r="AF80" s="58">
        <v>5.7940245117883211E-2</v>
      </c>
      <c r="AG80" s="15">
        <v>7.5999999999999998E-2</v>
      </c>
      <c r="AH80" s="74">
        <f t="shared" si="18"/>
        <v>1050.0612960010571</v>
      </c>
      <c r="AI80" s="74">
        <f t="shared" si="8"/>
        <v>1050.6662248508646</v>
      </c>
      <c r="AJ80" s="103">
        <v>829.80369361049156</v>
      </c>
      <c r="AK80" s="97">
        <v>211.143</v>
      </c>
      <c r="AL80" s="77">
        <f t="shared" si="23"/>
        <v>918.75847551127436</v>
      </c>
      <c r="AM80" s="13">
        <f t="shared" si="17"/>
        <v>862.45828989829602</v>
      </c>
      <c r="AN80" s="54">
        <f t="shared" si="15"/>
        <v>-0.52186656478728677</v>
      </c>
      <c r="AO80" s="54">
        <f t="shared" si="15"/>
        <v>-4.6808650020757347E-3</v>
      </c>
      <c r="AP80" s="74"/>
    </row>
    <row r="81" spans="1:42" x14ac:dyDescent="0.25">
      <c r="A81">
        <v>2010</v>
      </c>
      <c r="B81" s="12">
        <v>0.72</v>
      </c>
      <c r="C81" s="14">
        <v>0.18</v>
      </c>
      <c r="D81" s="14">
        <v>0.25</v>
      </c>
      <c r="E81">
        <v>0.31</v>
      </c>
      <c r="F81" s="13">
        <v>0.43055555555555558</v>
      </c>
      <c r="G81">
        <v>0.14000000000000001</v>
      </c>
      <c r="H81" s="13">
        <v>0.45161290322580649</v>
      </c>
      <c r="I81" s="12">
        <v>4.16</v>
      </c>
      <c r="J81" s="12">
        <v>4.9400000000000004</v>
      </c>
      <c r="K81" s="12">
        <f t="shared" si="19"/>
        <v>5.7777777777777786</v>
      </c>
      <c r="L81" s="12">
        <f t="shared" si="20"/>
        <v>6.8611111111111116</v>
      </c>
      <c r="M81" s="13">
        <f t="shared" si="21"/>
        <v>0.84210526315789469</v>
      </c>
      <c r="N81" s="14">
        <f t="shared" si="22"/>
        <v>3.25</v>
      </c>
      <c r="O81" s="15">
        <v>3.2500000000000001E-2</v>
      </c>
      <c r="P81" s="18">
        <v>0.10409807370550715</v>
      </c>
      <c r="U81" s="72">
        <v>1123.58</v>
      </c>
      <c r="V81" s="47">
        <v>22.73</v>
      </c>
      <c r="W81" s="47">
        <v>77.349999999999994</v>
      </c>
      <c r="X81" s="67">
        <f t="shared" si="9"/>
        <v>14.525921137685843</v>
      </c>
      <c r="Y81" s="67">
        <v>105.99042500094215</v>
      </c>
      <c r="Z81" s="67">
        <f t="shared" si="10"/>
        <v>1060.0768890114484</v>
      </c>
      <c r="AA81" s="67">
        <f t="shared" si="11"/>
        <v>21.445333387235642</v>
      </c>
      <c r="AB81" s="67">
        <f t="shared" si="12"/>
        <v>72.978290255287135</v>
      </c>
      <c r="AC81" s="105">
        <f t="shared" si="14"/>
        <v>0.331041179638837</v>
      </c>
      <c r="AD81" s="90">
        <v>0.34151928004860438</v>
      </c>
      <c r="AE81" s="90">
        <v>0.30415470413839835</v>
      </c>
      <c r="AF81" s="58">
        <v>7.2876547747278655E-2</v>
      </c>
      <c r="AG81" s="15">
        <v>7.5999999999999998E-2</v>
      </c>
      <c r="AH81" s="74">
        <f t="shared" si="18"/>
        <v>1387.2321404310071</v>
      </c>
      <c r="AI81" s="74">
        <f>(AI82+AA82)/(1+AD82)</f>
        <v>1388.0436641460815</v>
      </c>
      <c r="AJ81" s="74"/>
      <c r="AK81" s="97">
        <v>216.68700000000001</v>
      </c>
      <c r="AL81" s="58"/>
      <c r="AM81" s="13"/>
      <c r="AN81" s="54">
        <f t="shared" si="15"/>
        <v>-1.0478100409767377E-2</v>
      </c>
      <c r="AO81" s="54">
        <f t="shared" si="15"/>
        <v>3.7364575910206033E-2</v>
      </c>
      <c r="AP81" s="74"/>
    </row>
    <row r="82" spans="1:42" x14ac:dyDescent="0.25">
      <c r="A82">
        <v>2011</v>
      </c>
      <c r="B82" s="12">
        <v>0.75</v>
      </c>
      <c r="C82" s="14">
        <v>0.1</v>
      </c>
      <c r="D82" s="14">
        <v>0.13333333333333333</v>
      </c>
      <c r="E82">
        <v>0.3</v>
      </c>
      <c r="F82" s="13">
        <v>0.39999999999999997</v>
      </c>
      <c r="G82">
        <v>0.06</v>
      </c>
      <c r="H82" s="13">
        <v>0.2</v>
      </c>
      <c r="I82" s="12">
        <v>4.29</v>
      </c>
      <c r="J82" s="12">
        <v>4.6399999999999997</v>
      </c>
      <c r="K82" s="12">
        <f t="shared" si="19"/>
        <v>5.72</v>
      </c>
      <c r="L82" s="12">
        <f t="shared" si="20"/>
        <v>6.1866666666666665</v>
      </c>
      <c r="M82" s="13">
        <f t="shared" si="21"/>
        <v>0.92456896551724144</v>
      </c>
      <c r="N82" s="14">
        <f t="shared" si="22"/>
        <v>3.25</v>
      </c>
      <c r="O82" s="15">
        <v>3.2500000000000001E-2</v>
      </c>
      <c r="P82" s="18">
        <v>0.10885279879022157</v>
      </c>
      <c r="U82" s="72">
        <v>1282.6199999999999</v>
      </c>
      <c r="V82" s="47">
        <v>26.43</v>
      </c>
      <c r="W82" s="47">
        <v>86.95</v>
      </c>
      <c r="X82" s="67">
        <f t="shared" si="9"/>
        <v>14.751236342725702</v>
      </c>
      <c r="Y82" s="67">
        <v>108.16755694676989</v>
      </c>
      <c r="Z82" s="67">
        <f t="shared" si="10"/>
        <v>1185.7714421997969</v>
      </c>
      <c r="AA82" s="67">
        <f t="shared" si="11"/>
        <v>24.434313528044655</v>
      </c>
      <c r="AB82" s="67">
        <f t="shared" si="12"/>
        <v>80.384546396650876</v>
      </c>
      <c r="AC82" s="105">
        <f t="shared" si="14"/>
        <v>0.14162073362092864</v>
      </c>
      <c r="AD82" s="90">
        <v>8.0805881312647154E-2</v>
      </c>
      <c r="AE82" s="90">
        <v>6.8886045782383429E-2</v>
      </c>
      <c r="AF82" s="58">
        <v>7.5373104079366454E-2</v>
      </c>
      <c r="AG82" s="15">
        <v>7.5999999999999998E-2</v>
      </c>
      <c r="AH82" s="74">
        <f>AH81*(1+AD82)-AA82</f>
        <v>1474.8943425957198</v>
      </c>
      <c r="AI82" s="104">
        <f>Z82+AI8</f>
        <v>1475.7714421997969</v>
      </c>
      <c r="AJ82" s="74"/>
      <c r="AK82" s="97">
        <v>220.22300000000001</v>
      </c>
      <c r="AL82" s="58"/>
      <c r="AM82" s="13"/>
      <c r="AN82" s="54">
        <f t="shared" si="15"/>
        <v>6.0814852308281486E-2</v>
      </c>
      <c r="AO82" s="54">
        <f t="shared" si="15"/>
        <v>1.1919835530263725E-2</v>
      </c>
      <c r="AP82" s="74"/>
    </row>
    <row r="83" spans="1:42" x14ac:dyDescent="0.25">
      <c r="A83">
        <v>2012</v>
      </c>
      <c r="U83" s="48">
        <v>1300.58</v>
      </c>
      <c r="W83" s="14">
        <f>W82*1.17</f>
        <v>101.7315</v>
      </c>
      <c r="Y83" s="49">
        <v>109.73557469073501</v>
      </c>
      <c r="Z83" s="101">
        <f t="shared" si="10"/>
        <v>1185.1945038474457</v>
      </c>
      <c r="AA83" s="67"/>
      <c r="AB83" s="67"/>
      <c r="AC83" s="67"/>
      <c r="AK83" s="97">
        <v>226.66499999999999</v>
      </c>
      <c r="AM83" s="13"/>
      <c r="AN83" s="54"/>
    </row>
    <row r="84" spans="1:42" x14ac:dyDescent="0.25">
      <c r="A84">
        <v>2013</v>
      </c>
      <c r="U84" s="48">
        <v>1480.4</v>
      </c>
      <c r="Y84" s="49">
        <v>110.96791245557486</v>
      </c>
      <c r="Z84" s="101">
        <f>U84*100/Y84</f>
        <v>1334.0793453176534</v>
      </c>
      <c r="AK84" s="97">
        <v>230.28</v>
      </c>
      <c r="AM84" s="13"/>
      <c r="AN84" s="54"/>
    </row>
    <row r="86" spans="1:42" x14ac:dyDescent="0.25">
      <c r="W86" s="70"/>
    </row>
    <row r="87" spans="1:42" x14ac:dyDescent="0.25">
      <c r="W87" s="70"/>
    </row>
    <row r="88" spans="1:42" x14ac:dyDescent="0.25">
      <c r="W88" s="70"/>
    </row>
    <row r="89" spans="1:42" x14ac:dyDescent="0.25">
      <c r="W89" s="70"/>
    </row>
    <row r="90" spans="1:42" x14ac:dyDescent="0.25">
      <c r="W90" s="70"/>
    </row>
    <row r="91" spans="1:42" x14ac:dyDescent="0.25">
      <c r="W91" s="70"/>
    </row>
    <row r="92" spans="1:42" x14ac:dyDescent="0.25">
      <c r="W92" s="70"/>
    </row>
  </sheetData>
  <hyperlinks>
    <hyperlink ref="U5" r:id="rId1" xr:uid="{00000000-0004-0000-0F00-000000000000}"/>
    <hyperlink ref="U6" r:id="rId2" display="http://www.econ.yale.edu/~shiller/data/chapt26.xls" xr:uid="{00000000-0004-0000-0F00-000001000000}"/>
    <hyperlink ref="AK8" r:id="rId3" display="http://www.econ.yale.edu/~shiller/data/chapt26.xls" xr:uid="{00000000-0004-0000-0F00-000002000000}"/>
    <hyperlink ref="AJ8" r:id="rId4" display="http://www.econ.yale.edu/~shiller/data/chapt26.xls" xr:uid="{00000000-0004-0000-0F00-000003000000}"/>
    <hyperlink ref="AJ7" r:id="rId5" xr:uid="{2794B8F8-2E0E-4026-913B-30B39AEB0E98}"/>
  </hyperlinks>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59999389629810485"/>
  </sheetPr>
  <dimension ref="A1:K246"/>
  <sheetViews>
    <sheetView zoomScale="90" zoomScaleNormal="90" workbookViewId="0">
      <selection activeCell="N6" sqref="N6"/>
    </sheetView>
  </sheetViews>
  <sheetFormatPr defaultRowHeight="15" x14ac:dyDescent="0.25"/>
  <cols>
    <col min="1" max="1" width="8.85546875" style="109"/>
    <col min="2" max="2" width="12.42578125" style="109" customWidth="1"/>
    <col min="3" max="3" width="15.42578125" style="109" customWidth="1"/>
    <col min="4" max="6" width="12.42578125" style="109" customWidth="1"/>
    <col min="7" max="7" width="14.85546875" style="109" customWidth="1"/>
    <col min="8" max="8" width="8.85546875" style="109"/>
    <col min="9" max="9" width="9.5703125" style="109" customWidth="1"/>
    <col min="10" max="10" width="8.85546875" style="109"/>
    <col min="11" max="11" width="11.5703125" style="109" customWidth="1"/>
    <col min="12" max="32" width="8.85546875" style="109"/>
    <col min="33" max="33" width="10.42578125" style="109" customWidth="1"/>
    <col min="34" max="34" width="13.85546875" style="109" customWidth="1"/>
    <col min="35" max="35" width="11.42578125" style="109" customWidth="1"/>
    <col min="36" max="36" width="13.5703125" style="109" customWidth="1"/>
    <col min="37" max="37" width="17.5703125" style="109" customWidth="1"/>
    <col min="38" max="38" width="3" style="109" customWidth="1"/>
    <col min="39" max="40" width="10.42578125" style="109" customWidth="1"/>
    <col min="41" max="43" width="11.42578125" style="109" customWidth="1"/>
    <col min="44" max="44" width="18.42578125" style="109" customWidth="1"/>
    <col min="45" max="45" width="3.42578125" style="109" customWidth="1"/>
    <col min="46" max="46" width="8.85546875" style="109" customWidth="1"/>
    <col min="47" max="47" width="10.140625" style="109" customWidth="1"/>
    <col min="48" max="48" width="18.140625" style="109" customWidth="1"/>
    <col min="49" max="49" width="3.42578125" style="109" customWidth="1"/>
    <col min="50" max="50" width="16.5703125" style="109" customWidth="1"/>
    <col min="51" max="51" width="15" style="109" customWidth="1"/>
    <col min="52" max="55" width="14" style="109" customWidth="1"/>
    <col min="56" max="56" width="17.140625" style="109" customWidth="1"/>
    <col min="57" max="57" width="14" style="109" customWidth="1"/>
    <col min="58" max="58" width="20.85546875" style="109" customWidth="1"/>
    <col min="59" max="59" width="14" style="109" customWidth="1"/>
    <col min="60" max="60" width="3.42578125" style="109" customWidth="1"/>
    <col min="61" max="61" width="11.5703125" style="109" customWidth="1"/>
    <col min="62" max="62" width="12.5703125" style="109" customWidth="1"/>
    <col min="63" max="63" width="10.85546875" style="109" customWidth="1"/>
    <col min="64" max="64" width="13.85546875" style="109" customWidth="1"/>
    <col min="65" max="65" width="18.5703125" style="109" customWidth="1"/>
    <col min="66" max="66" width="6.5703125" style="109" customWidth="1"/>
    <col min="67" max="67" width="12" style="109" customWidth="1"/>
    <col min="68" max="68" width="14.42578125" style="109" customWidth="1"/>
    <col min="69" max="72" width="12" style="109" customWidth="1"/>
    <col min="73" max="73" width="1.85546875" style="109" customWidth="1"/>
    <col min="74" max="74" width="2.85546875" style="109" customWidth="1"/>
    <col min="75" max="75" width="12.5703125" style="109" customWidth="1"/>
    <col min="76" max="76" width="12" style="109" customWidth="1"/>
    <col min="77" max="77" width="11.5703125" style="109" customWidth="1"/>
    <col min="78" max="78" width="8.85546875" style="109"/>
    <col min="79" max="79" width="4.5703125" style="109" customWidth="1"/>
    <col min="80" max="80" width="23" style="109" customWidth="1"/>
    <col min="81" max="82" width="16.140625" style="109" customWidth="1"/>
    <col min="83" max="83" width="15.42578125" style="109" customWidth="1"/>
    <col min="84" max="84" width="18.42578125" style="109" customWidth="1"/>
    <col min="85" max="85" width="18" style="109" customWidth="1"/>
    <col min="86" max="86" width="22.85546875" style="109" customWidth="1"/>
    <col min="87" max="87" width="23.140625" style="109" customWidth="1"/>
    <col min="88" max="90" width="23" style="109" customWidth="1"/>
    <col min="91" max="91" width="14.140625" style="109" customWidth="1"/>
    <col min="92" max="92" width="14.42578125" style="109" customWidth="1"/>
    <col min="93" max="93" width="21.42578125" style="109" customWidth="1"/>
    <col min="94" max="94" width="23" style="109" customWidth="1"/>
    <col min="95" max="95" width="14.42578125" style="109" customWidth="1"/>
    <col min="96" max="96" width="16" style="109" customWidth="1"/>
    <col min="97" max="97" width="17.42578125" style="109" customWidth="1"/>
    <col min="98" max="100" width="16" style="109" customWidth="1"/>
    <col min="101" max="104" width="23" style="109" customWidth="1"/>
    <col min="105" max="105" width="16.140625" style="109" customWidth="1"/>
    <col min="106" max="106" width="16" style="109" customWidth="1"/>
    <col min="107" max="107" width="20.140625" style="109" customWidth="1"/>
    <col min="108" max="125" width="16" style="109" customWidth="1"/>
    <col min="126" max="126" width="2.5703125" style="109" customWidth="1"/>
    <col min="127" max="127" width="10.140625" style="109" customWidth="1"/>
    <col min="128" max="129" width="9.140625" style="109" customWidth="1"/>
    <col min="130" max="130" width="10.42578125" style="109" customWidth="1"/>
    <col min="131" max="133" width="10.5703125" style="109" customWidth="1"/>
    <col min="134" max="137" width="12.42578125" style="109" customWidth="1"/>
    <col min="138" max="138" width="14.42578125" style="109" customWidth="1"/>
    <col min="139" max="139" width="8.85546875" style="109"/>
    <col min="140" max="140" width="9.5703125" style="109" customWidth="1"/>
    <col min="141" max="143" width="8.85546875" style="109"/>
    <col min="144" max="144" width="8.5703125" style="109" customWidth="1"/>
    <col min="145" max="145" width="11.5703125" style="109" customWidth="1"/>
    <col min="146" max="148" width="9.5703125" style="109" customWidth="1"/>
    <col min="149" max="149" width="13.42578125" style="109" customWidth="1"/>
    <col min="150" max="150" width="8.85546875" style="109"/>
    <col min="151" max="151" width="13.85546875" style="109" customWidth="1"/>
    <col min="152" max="152" width="9.42578125" style="109" customWidth="1"/>
    <col min="153" max="156" width="8.85546875" style="109"/>
    <col min="157" max="158" width="10.85546875" style="109" customWidth="1"/>
    <col min="159" max="159" width="11.5703125" style="109" customWidth="1"/>
    <col min="160" max="164" width="10.85546875" style="109" customWidth="1"/>
    <col min="165" max="165" width="3.140625" style="109" customWidth="1"/>
    <col min="166" max="168" width="8.85546875" style="109"/>
    <col min="169" max="169" width="17" style="109" bestFit="1" customWidth="1"/>
    <col min="170" max="170" width="16.42578125" style="109" customWidth="1"/>
    <col min="171" max="288" width="8.85546875" style="109"/>
    <col min="289" max="289" width="10.42578125" style="109" customWidth="1"/>
    <col min="290" max="290" width="13.85546875" style="109" customWidth="1"/>
    <col min="291" max="291" width="11.42578125" style="109" customWidth="1"/>
    <col min="292" max="292" width="13.5703125" style="109" customWidth="1"/>
    <col min="293" max="293" width="17.5703125" style="109" customWidth="1"/>
    <col min="294" max="294" width="3" style="109" customWidth="1"/>
    <col min="295" max="296" width="10.42578125" style="109" customWidth="1"/>
    <col min="297" max="299" width="11.42578125" style="109" customWidth="1"/>
    <col min="300" max="300" width="18.42578125" style="109" customWidth="1"/>
    <col min="301" max="301" width="3.42578125" style="109" customWidth="1"/>
    <col min="302" max="302" width="8.85546875" style="109" customWidth="1"/>
    <col min="303" max="303" width="10.140625" style="109" customWidth="1"/>
    <col min="304" max="304" width="18.140625" style="109" customWidth="1"/>
    <col min="305" max="305" width="3.42578125" style="109" customWidth="1"/>
    <col min="306" max="306" width="16.5703125" style="109" customWidth="1"/>
    <col min="307" max="307" width="15" style="109" customWidth="1"/>
    <col min="308" max="311" width="14" style="109" customWidth="1"/>
    <col min="312" max="312" width="17.140625" style="109" customWidth="1"/>
    <col min="313" max="313" width="14" style="109" customWidth="1"/>
    <col min="314" max="314" width="20.85546875" style="109" customWidth="1"/>
    <col min="315" max="315" width="14" style="109" customWidth="1"/>
    <col min="316" max="316" width="3.42578125" style="109" customWidth="1"/>
    <col min="317" max="317" width="11.5703125" style="109" customWidth="1"/>
    <col min="318" max="318" width="12.5703125" style="109" customWidth="1"/>
    <col min="319" max="319" width="10.85546875" style="109" customWidth="1"/>
    <col min="320" max="320" width="13.85546875" style="109" customWidth="1"/>
    <col min="321" max="321" width="18.5703125" style="109" customWidth="1"/>
    <col min="322" max="322" width="6.5703125" style="109" customWidth="1"/>
    <col min="323" max="323" width="12" style="109" customWidth="1"/>
    <col min="324" max="324" width="14.42578125" style="109" customWidth="1"/>
    <col min="325" max="328" width="12" style="109" customWidth="1"/>
    <col min="329" max="329" width="1.85546875" style="109" customWidth="1"/>
    <col min="330" max="330" width="2.85546875" style="109" customWidth="1"/>
    <col min="331" max="331" width="12.5703125" style="109" customWidth="1"/>
    <col min="332" max="332" width="12" style="109" customWidth="1"/>
    <col min="333" max="333" width="11.5703125" style="109" customWidth="1"/>
    <col min="334" max="334" width="8.85546875" style="109"/>
    <col min="335" max="335" width="4.5703125" style="109" customWidth="1"/>
    <col min="336" max="336" width="23" style="109" customWidth="1"/>
    <col min="337" max="338" width="16.140625" style="109" customWidth="1"/>
    <col min="339" max="339" width="15.42578125" style="109" customWidth="1"/>
    <col min="340" max="340" width="18.42578125" style="109" customWidth="1"/>
    <col min="341" max="341" width="18" style="109" customWidth="1"/>
    <col min="342" max="342" width="22.85546875" style="109" customWidth="1"/>
    <col min="343" max="343" width="23.140625" style="109" customWidth="1"/>
    <col min="344" max="346" width="23" style="109" customWidth="1"/>
    <col min="347" max="347" width="14.140625" style="109" customWidth="1"/>
    <col min="348" max="348" width="14.42578125" style="109" customWidth="1"/>
    <col min="349" max="349" width="21.42578125" style="109" customWidth="1"/>
    <col min="350" max="350" width="23" style="109" customWidth="1"/>
    <col min="351" max="351" width="14.42578125" style="109" customWidth="1"/>
    <col min="352" max="352" width="16" style="109" customWidth="1"/>
    <col min="353" max="353" width="17.42578125" style="109" customWidth="1"/>
    <col min="354" max="356" width="16" style="109" customWidth="1"/>
    <col min="357" max="360" width="23" style="109" customWidth="1"/>
    <col min="361" max="361" width="16.140625" style="109" customWidth="1"/>
    <col min="362" max="362" width="16" style="109" customWidth="1"/>
    <col min="363" max="363" width="20.140625" style="109" customWidth="1"/>
    <col min="364" max="381" width="16" style="109" customWidth="1"/>
    <col min="382" max="382" width="2.5703125" style="109" customWidth="1"/>
    <col min="383" max="383" width="10.140625" style="109" customWidth="1"/>
    <col min="384" max="385" width="9.140625" style="109" customWidth="1"/>
    <col min="386" max="386" width="10.42578125" style="109" customWidth="1"/>
    <col min="387" max="389" width="10.5703125" style="109" customWidth="1"/>
    <col min="390" max="393" width="12.42578125" style="109" customWidth="1"/>
    <col min="394" max="394" width="14.42578125" style="109" customWidth="1"/>
    <col min="395" max="395" width="8.85546875" style="109"/>
    <col min="396" max="396" width="9.5703125" style="109" customWidth="1"/>
    <col min="397" max="399" width="8.85546875" style="109"/>
    <col min="400" max="400" width="8.5703125" style="109" customWidth="1"/>
    <col min="401" max="401" width="11.5703125" style="109" customWidth="1"/>
    <col min="402" max="404" width="9.5703125" style="109" customWidth="1"/>
    <col min="405" max="405" width="13.42578125" style="109" customWidth="1"/>
    <col min="406" max="406" width="8.85546875" style="109"/>
    <col min="407" max="407" width="13.85546875" style="109" customWidth="1"/>
    <col min="408" max="408" width="9.42578125" style="109" customWidth="1"/>
    <col min="409" max="412" width="8.85546875" style="109"/>
    <col min="413" max="414" width="10.85546875" style="109" customWidth="1"/>
    <col min="415" max="415" width="11.5703125" style="109" customWidth="1"/>
    <col min="416" max="420" width="10.85546875" style="109" customWidth="1"/>
    <col min="421" max="421" width="3.140625" style="109" customWidth="1"/>
    <col min="422" max="424" width="8.85546875" style="109"/>
    <col min="425" max="425" width="17" style="109" bestFit="1" customWidth="1"/>
    <col min="426" max="426" width="16.42578125" style="109" customWidth="1"/>
    <col min="427" max="544" width="8.85546875" style="109"/>
    <col min="545" max="545" width="10.42578125" style="109" customWidth="1"/>
    <col min="546" max="546" width="13.85546875" style="109" customWidth="1"/>
    <col min="547" max="547" width="11.42578125" style="109" customWidth="1"/>
    <col min="548" max="548" width="13.5703125" style="109" customWidth="1"/>
    <col min="549" max="549" width="17.5703125" style="109" customWidth="1"/>
    <col min="550" max="550" width="3" style="109" customWidth="1"/>
    <col min="551" max="552" width="10.42578125" style="109" customWidth="1"/>
    <col min="553" max="555" width="11.42578125" style="109" customWidth="1"/>
    <col min="556" max="556" width="18.42578125" style="109" customWidth="1"/>
    <col min="557" max="557" width="3.42578125" style="109" customWidth="1"/>
    <col min="558" max="558" width="8.85546875" style="109" customWidth="1"/>
    <col min="559" max="559" width="10.140625" style="109" customWidth="1"/>
    <col min="560" max="560" width="18.140625" style="109" customWidth="1"/>
    <col min="561" max="561" width="3.42578125" style="109" customWidth="1"/>
    <col min="562" max="562" width="16.5703125" style="109" customWidth="1"/>
    <col min="563" max="563" width="15" style="109" customWidth="1"/>
    <col min="564" max="567" width="14" style="109" customWidth="1"/>
    <col min="568" max="568" width="17.140625" style="109" customWidth="1"/>
    <col min="569" max="569" width="14" style="109" customWidth="1"/>
    <col min="570" max="570" width="20.85546875" style="109" customWidth="1"/>
    <col min="571" max="571" width="14" style="109" customWidth="1"/>
    <col min="572" max="572" width="3.42578125" style="109" customWidth="1"/>
    <col min="573" max="573" width="11.5703125" style="109" customWidth="1"/>
    <col min="574" max="574" width="12.5703125" style="109" customWidth="1"/>
    <col min="575" max="575" width="10.85546875" style="109" customWidth="1"/>
    <col min="576" max="576" width="13.85546875" style="109" customWidth="1"/>
    <col min="577" max="577" width="18.5703125" style="109" customWidth="1"/>
    <col min="578" max="578" width="6.5703125" style="109" customWidth="1"/>
    <col min="579" max="579" width="12" style="109" customWidth="1"/>
    <col min="580" max="580" width="14.42578125" style="109" customWidth="1"/>
    <col min="581" max="584" width="12" style="109" customWidth="1"/>
    <col min="585" max="585" width="1.85546875" style="109" customWidth="1"/>
    <col min="586" max="586" width="2.85546875" style="109" customWidth="1"/>
    <col min="587" max="587" width="12.5703125" style="109" customWidth="1"/>
    <col min="588" max="588" width="12" style="109" customWidth="1"/>
    <col min="589" max="589" width="11.5703125" style="109" customWidth="1"/>
    <col min="590" max="590" width="8.85546875" style="109"/>
    <col min="591" max="591" width="4.5703125" style="109" customWidth="1"/>
    <col min="592" max="592" width="23" style="109" customWidth="1"/>
    <col min="593" max="594" width="16.140625" style="109" customWidth="1"/>
    <col min="595" max="595" width="15.42578125" style="109" customWidth="1"/>
    <col min="596" max="596" width="18.42578125" style="109" customWidth="1"/>
    <col min="597" max="597" width="18" style="109" customWidth="1"/>
    <col min="598" max="598" width="22.85546875" style="109" customWidth="1"/>
    <col min="599" max="599" width="23.140625" style="109" customWidth="1"/>
    <col min="600" max="602" width="23" style="109" customWidth="1"/>
    <col min="603" max="603" width="14.140625" style="109" customWidth="1"/>
    <col min="604" max="604" width="14.42578125" style="109" customWidth="1"/>
    <col min="605" max="605" width="21.42578125" style="109" customWidth="1"/>
    <col min="606" max="606" width="23" style="109" customWidth="1"/>
    <col min="607" max="607" width="14.42578125" style="109" customWidth="1"/>
    <col min="608" max="608" width="16" style="109" customWidth="1"/>
    <col min="609" max="609" width="17.42578125" style="109" customWidth="1"/>
    <col min="610" max="612" width="16" style="109" customWidth="1"/>
    <col min="613" max="616" width="23" style="109" customWidth="1"/>
    <col min="617" max="617" width="16.140625" style="109" customWidth="1"/>
    <col min="618" max="618" width="16" style="109" customWidth="1"/>
    <col min="619" max="619" width="20.140625" style="109" customWidth="1"/>
    <col min="620" max="637" width="16" style="109" customWidth="1"/>
    <col min="638" max="638" width="2.5703125" style="109" customWidth="1"/>
    <col min="639" max="639" width="10.140625" style="109" customWidth="1"/>
    <col min="640" max="641" width="9.140625" style="109" customWidth="1"/>
    <col min="642" max="642" width="10.42578125" style="109" customWidth="1"/>
    <col min="643" max="645" width="10.5703125" style="109" customWidth="1"/>
    <col min="646" max="649" width="12.42578125" style="109" customWidth="1"/>
    <col min="650" max="650" width="14.42578125" style="109" customWidth="1"/>
    <col min="651" max="651" width="8.85546875" style="109"/>
    <col min="652" max="652" width="9.5703125" style="109" customWidth="1"/>
    <col min="653" max="655" width="8.85546875" style="109"/>
    <col min="656" max="656" width="8.5703125" style="109" customWidth="1"/>
    <col min="657" max="657" width="11.5703125" style="109" customWidth="1"/>
    <col min="658" max="660" width="9.5703125" style="109" customWidth="1"/>
    <col min="661" max="661" width="13.42578125" style="109" customWidth="1"/>
    <col min="662" max="662" width="8.85546875" style="109"/>
    <col min="663" max="663" width="13.85546875" style="109" customWidth="1"/>
    <col min="664" max="664" width="9.42578125" style="109" customWidth="1"/>
    <col min="665" max="668" width="8.85546875" style="109"/>
    <col min="669" max="670" width="10.85546875" style="109" customWidth="1"/>
    <col min="671" max="671" width="11.5703125" style="109" customWidth="1"/>
    <col min="672" max="676" width="10.85546875" style="109" customWidth="1"/>
    <col min="677" max="677" width="3.140625" style="109" customWidth="1"/>
    <col min="678" max="680" width="8.85546875" style="109"/>
    <col min="681" max="681" width="17" style="109" bestFit="1" customWidth="1"/>
    <col min="682" max="682" width="16.42578125" style="109" customWidth="1"/>
    <col min="683" max="800" width="8.85546875" style="109"/>
    <col min="801" max="801" width="10.42578125" style="109" customWidth="1"/>
    <col min="802" max="802" width="13.85546875" style="109" customWidth="1"/>
    <col min="803" max="803" width="11.42578125" style="109" customWidth="1"/>
    <col min="804" max="804" width="13.5703125" style="109" customWidth="1"/>
    <col min="805" max="805" width="17.5703125" style="109" customWidth="1"/>
    <col min="806" max="806" width="3" style="109" customWidth="1"/>
    <col min="807" max="808" width="10.42578125" style="109" customWidth="1"/>
    <col min="809" max="811" width="11.42578125" style="109" customWidth="1"/>
    <col min="812" max="812" width="18.42578125" style="109" customWidth="1"/>
    <col min="813" max="813" width="3.42578125" style="109" customWidth="1"/>
    <col min="814" max="814" width="8.85546875" style="109" customWidth="1"/>
    <col min="815" max="815" width="10.140625" style="109" customWidth="1"/>
    <col min="816" max="816" width="18.140625" style="109" customWidth="1"/>
    <col min="817" max="817" width="3.42578125" style="109" customWidth="1"/>
    <col min="818" max="818" width="16.5703125" style="109" customWidth="1"/>
    <col min="819" max="819" width="15" style="109" customWidth="1"/>
    <col min="820" max="823" width="14" style="109" customWidth="1"/>
    <col min="824" max="824" width="17.140625" style="109" customWidth="1"/>
    <col min="825" max="825" width="14" style="109" customWidth="1"/>
    <col min="826" max="826" width="20.85546875" style="109" customWidth="1"/>
    <col min="827" max="827" width="14" style="109" customWidth="1"/>
    <col min="828" max="828" width="3.42578125" style="109" customWidth="1"/>
    <col min="829" max="829" width="11.5703125" style="109" customWidth="1"/>
    <col min="830" max="830" width="12.5703125" style="109" customWidth="1"/>
    <col min="831" max="831" width="10.85546875" style="109" customWidth="1"/>
    <col min="832" max="832" width="13.85546875" style="109" customWidth="1"/>
    <col min="833" max="833" width="18.5703125" style="109" customWidth="1"/>
    <col min="834" max="834" width="6.5703125" style="109" customWidth="1"/>
    <col min="835" max="835" width="12" style="109" customWidth="1"/>
    <col min="836" max="836" width="14.42578125" style="109" customWidth="1"/>
    <col min="837" max="840" width="12" style="109" customWidth="1"/>
    <col min="841" max="841" width="1.85546875" style="109" customWidth="1"/>
    <col min="842" max="842" width="2.85546875" style="109" customWidth="1"/>
    <col min="843" max="843" width="12.5703125" style="109" customWidth="1"/>
    <col min="844" max="844" width="12" style="109" customWidth="1"/>
    <col min="845" max="845" width="11.5703125" style="109" customWidth="1"/>
    <col min="846" max="846" width="8.85546875" style="109"/>
    <col min="847" max="847" width="4.5703125" style="109" customWidth="1"/>
    <col min="848" max="848" width="23" style="109" customWidth="1"/>
    <col min="849" max="850" width="16.140625" style="109" customWidth="1"/>
    <col min="851" max="851" width="15.42578125" style="109" customWidth="1"/>
    <col min="852" max="852" width="18.42578125" style="109" customWidth="1"/>
    <col min="853" max="853" width="18" style="109" customWidth="1"/>
    <col min="854" max="854" width="22.85546875" style="109" customWidth="1"/>
    <col min="855" max="855" width="23.140625" style="109" customWidth="1"/>
    <col min="856" max="858" width="23" style="109" customWidth="1"/>
    <col min="859" max="859" width="14.140625" style="109" customWidth="1"/>
    <col min="860" max="860" width="14.42578125" style="109" customWidth="1"/>
    <col min="861" max="861" width="21.42578125" style="109" customWidth="1"/>
    <col min="862" max="862" width="23" style="109" customWidth="1"/>
    <col min="863" max="863" width="14.42578125" style="109" customWidth="1"/>
    <col min="864" max="864" width="16" style="109" customWidth="1"/>
    <col min="865" max="865" width="17.42578125" style="109" customWidth="1"/>
    <col min="866" max="868" width="16" style="109" customWidth="1"/>
    <col min="869" max="872" width="23" style="109" customWidth="1"/>
    <col min="873" max="873" width="16.140625" style="109" customWidth="1"/>
    <col min="874" max="874" width="16" style="109" customWidth="1"/>
    <col min="875" max="875" width="20.140625" style="109" customWidth="1"/>
    <col min="876" max="893" width="16" style="109" customWidth="1"/>
    <col min="894" max="894" width="2.5703125" style="109" customWidth="1"/>
    <col min="895" max="895" width="10.140625" style="109" customWidth="1"/>
    <col min="896" max="897" width="9.140625" style="109" customWidth="1"/>
    <col min="898" max="898" width="10.42578125" style="109" customWidth="1"/>
    <col min="899" max="901" width="10.5703125" style="109" customWidth="1"/>
    <col min="902" max="905" width="12.42578125" style="109" customWidth="1"/>
    <col min="906" max="906" width="14.42578125" style="109" customWidth="1"/>
    <col min="907" max="907" width="8.85546875" style="109"/>
    <col min="908" max="908" width="9.5703125" style="109" customWidth="1"/>
    <col min="909" max="911" width="8.85546875" style="109"/>
    <col min="912" max="912" width="8.5703125" style="109" customWidth="1"/>
    <col min="913" max="913" width="11.5703125" style="109" customWidth="1"/>
    <col min="914" max="916" width="9.5703125" style="109" customWidth="1"/>
    <col min="917" max="917" width="13.42578125" style="109" customWidth="1"/>
    <col min="918" max="918" width="8.85546875" style="109"/>
    <col min="919" max="919" width="13.85546875" style="109" customWidth="1"/>
    <col min="920" max="920" width="9.42578125" style="109" customWidth="1"/>
    <col min="921" max="924" width="8.85546875" style="109"/>
    <col min="925" max="926" width="10.85546875" style="109" customWidth="1"/>
    <col min="927" max="927" width="11.5703125" style="109" customWidth="1"/>
    <col min="928" max="932" width="10.85546875" style="109" customWidth="1"/>
    <col min="933" max="933" width="3.140625" style="109" customWidth="1"/>
    <col min="934" max="936" width="8.85546875" style="109"/>
    <col min="937" max="937" width="17" style="109" bestFit="1" customWidth="1"/>
    <col min="938" max="938" width="16.42578125" style="109" customWidth="1"/>
    <col min="939" max="1056" width="8.85546875" style="109"/>
    <col min="1057" max="1057" width="10.42578125" style="109" customWidth="1"/>
    <col min="1058" max="1058" width="13.85546875" style="109" customWidth="1"/>
    <col min="1059" max="1059" width="11.42578125" style="109" customWidth="1"/>
    <col min="1060" max="1060" width="13.5703125" style="109" customWidth="1"/>
    <col min="1061" max="1061" width="17.5703125" style="109" customWidth="1"/>
    <col min="1062" max="1062" width="3" style="109" customWidth="1"/>
    <col min="1063" max="1064" width="10.42578125" style="109" customWidth="1"/>
    <col min="1065" max="1067" width="11.42578125" style="109" customWidth="1"/>
    <col min="1068" max="1068" width="18.42578125" style="109" customWidth="1"/>
    <col min="1069" max="1069" width="3.42578125" style="109" customWidth="1"/>
    <col min="1070" max="1070" width="8.85546875" style="109" customWidth="1"/>
    <col min="1071" max="1071" width="10.140625" style="109" customWidth="1"/>
    <col min="1072" max="1072" width="18.140625" style="109" customWidth="1"/>
    <col min="1073" max="1073" width="3.42578125" style="109" customWidth="1"/>
    <col min="1074" max="1074" width="16.5703125" style="109" customWidth="1"/>
    <col min="1075" max="1075" width="15" style="109" customWidth="1"/>
    <col min="1076" max="1079" width="14" style="109" customWidth="1"/>
    <col min="1080" max="1080" width="17.140625" style="109" customWidth="1"/>
    <col min="1081" max="1081" width="14" style="109" customWidth="1"/>
    <col min="1082" max="1082" width="20.85546875" style="109" customWidth="1"/>
    <col min="1083" max="1083" width="14" style="109" customWidth="1"/>
    <col min="1084" max="1084" width="3.42578125" style="109" customWidth="1"/>
    <col min="1085" max="1085" width="11.5703125" style="109" customWidth="1"/>
    <col min="1086" max="1086" width="12.5703125" style="109" customWidth="1"/>
    <col min="1087" max="1087" width="10.85546875" style="109" customWidth="1"/>
    <col min="1088" max="1088" width="13.85546875" style="109" customWidth="1"/>
    <col min="1089" max="1089" width="18.5703125" style="109" customWidth="1"/>
    <col min="1090" max="1090" width="6.5703125" style="109" customWidth="1"/>
    <col min="1091" max="1091" width="12" style="109" customWidth="1"/>
    <col min="1092" max="1092" width="14.42578125" style="109" customWidth="1"/>
    <col min="1093" max="1096" width="12" style="109" customWidth="1"/>
    <col min="1097" max="1097" width="1.85546875" style="109" customWidth="1"/>
    <col min="1098" max="1098" width="2.85546875" style="109" customWidth="1"/>
    <col min="1099" max="1099" width="12.5703125" style="109" customWidth="1"/>
    <col min="1100" max="1100" width="12" style="109" customWidth="1"/>
    <col min="1101" max="1101" width="11.5703125" style="109" customWidth="1"/>
    <col min="1102" max="1102" width="8.85546875" style="109"/>
    <col min="1103" max="1103" width="4.5703125" style="109" customWidth="1"/>
    <col min="1104" max="1104" width="23" style="109" customWidth="1"/>
    <col min="1105" max="1106" width="16.140625" style="109" customWidth="1"/>
    <col min="1107" max="1107" width="15.42578125" style="109" customWidth="1"/>
    <col min="1108" max="1108" width="18.42578125" style="109" customWidth="1"/>
    <col min="1109" max="1109" width="18" style="109" customWidth="1"/>
    <col min="1110" max="1110" width="22.85546875" style="109" customWidth="1"/>
    <col min="1111" max="1111" width="23.140625" style="109" customWidth="1"/>
    <col min="1112" max="1114" width="23" style="109" customWidth="1"/>
    <col min="1115" max="1115" width="14.140625" style="109" customWidth="1"/>
    <col min="1116" max="1116" width="14.42578125" style="109" customWidth="1"/>
    <col min="1117" max="1117" width="21.42578125" style="109" customWidth="1"/>
    <col min="1118" max="1118" width="23" style="109" customWidth="1"/>
    <col min="1119" max="1119" width="14.42578125" style="109" customWidth="1"/>
    <col min="1120" max="1120" width="16" style="109" customWidth="1"/>
    <col min="1121" max="1121" width="17.42578125" style="109" customWidth="1"/>
    <col min="1122" max="1124" width="16" style="109" customWidth="1"/>
    <col min="1125" max="1128" width="23" style="109" customWidth="1"/>
    <col min="1129" max="1129" width="16.140625" style="109" customWidth="1"/>
    <col min="1130" max="1130" width="16" style="109" customWidth="1"/>
    <col min="1131" max="1131" width="20.140625" style="109" customWidth="1"/>
    <col min="1132" max="1149" width="16" style="109" customWidth="1"/>
    <col min="1150" max="1150" width="2.5703125" style="109" customWidth="1"/>
    <col min="1151" max="1151" width="10.140625" style="109" customWidth="1"/>
    <col min="1152" max="1153" width="9.140625" style="109" customWidth="1"/>
    <col min="1154" max="1154" width="10.42578125" style="109" customWidth="1"/>
    <col min="1155" max="1157" width="10.5703125" style="109" customWidth="1"/>
    <col min="1158" max="1161" width="12.42578125" style="109" customWidth="1"/>
    <col min="1162" max="1162" width="14.42578125" style="109" customWidth="1"/>
    <col min="1163" max="1163" width="8.85546875" style="109"/>
    <col min="1164" max="1164" width="9.5703125" style="109" customWidth="1"/>
    <col min="1165" max="1167" width="8.85546875" style="109"/>
    <col min="1168" max="1168" width="8.5703125" style="109" customWidth="1"/>
    <col min="1169" max="1169" width="11.5703125" style="109" customWidth="1"/>
    <col min="1170" max="1172" width="9.5703125" style="109" customWidth="1"/>
    <col min="1173" max="1173" width="13.42578125" style="109" customWidth="1"/>
    <col min="1174" max="1174" width="8.85546875" style="109"/>
    <col min="1175" max="1175" width="13.85546875" style="109" customWidth="1"/>
    <col min="1176" max="1176" width="9.42578125" style="109" customWidth="1"/>
    <col min="1177" max="1180" width="8.85546875" style="109"/>
    <col min="1181" max="1182" width="10.85546875" style="109" customWidth="1"/>
    <col min="1183" max="1183" width="11.5703125" style="109" customWidth="1"/>
    <col min="1184" max="1188" width="10.85546875" style="109" customWidth="1"/>
    <col min="1189" max="1189" width="3.140625" style="109" customWidth="1"/>
    <col min="1190" max="1192" width="8.85546875" style="109"/>
    <col min="1193" max="1193" width="17" style="109" bestFit="1" customWidth="1"/>
    <col min="1194" max="1194" width="16.42578125" style="109" customWidth="1"/>
    <col min="1195" max="1312" width="8.85546875" style="109"/>
    <col min="1313" max="1313" width="10.42578125" style="109" customWidth="1"/>
    <col min="1314" max="1314" width="13.85546875" style="109" customWidth="1"/>
    <col min="1315" max="1315" width="11.42578125" style="109" customWidth="1"/>
    <col min="1316" max="1316" width="13.5703125" style="109" customWidth="1"/>
    <col min="1317" max="1317" width="17.5703125" style="109" customWidth="1"/>
    <col min="1318" max="1318" width="3" style="109" customWidth="1"/>
    <col min="1319" max="1320" width="10.42578125" style="109" customWidth="1"/>
    <col min="1321" max="1323" width="11.42578125" style="109" customWidth="1"/>
    <col min="1324" max="1324" width="18.42578125" style="109" customWidth="1"/>
    <col min="1325" max="1325" width="3.42578125" style="109" customWidth="1"/>
    <col min="1326" max="1326" width="8.85546875" style="109" customWidth="1"/>
    <col min="1327" max="1327" width="10.140625" style="109" customWidth="1"/>
    <col min="1328" max="1328" width="18.140625" style="109" customWidth="1"/>
    <col min="1329" max="1329" width="3.42578125" style="109" customWidth="1"/>
    <col min="1330" max="1330" width="16.5703125" style="109" customWidth="1"/>
    <col min="1331" max="1331" width="15" style="109" customWidth="1"/>
    <col min="1332" max="1335" width="14" style="109" customWidth="1"/>
    <col min="1336" max="1336" width="17.140625" style="109" customWidth="1"/>
    <col min="1337" max="1337" width="14" style="109" customWidth="1"/>
    <col min="1338" max="1338" width="20.85546875" style="109" customWidth="1"/>
    <col min="1339" max="1339" width="14" style="109" customWidth="1"/>
    <col min="1340" max="1340" width="3.42578125" style="109" customWidth="1"/>
    <col min="1341" max="1341" width="11.5703125" style="109" customWidth="1"/>
    <col min="1342" max="1342" width="12.5703125" style="109" customWidth="1"/>
    <col min="1343" max="1343" width="10.85546875" style="109" customWidth="1"/>
    <col min="1344" max="1344" width="13.85546875" style="109" customWidth="1"/>
    <col min="1345" max="1345" width="18.5703125" style="109" customWidth="1"/>
    <col min="1346" max="1346" width="6.5703125" style="109" customWidth="1"/>
    <col min="1347" max="1347" width="12" style="109" customWidth="1"/>
    <col min="1348" max="1348" width="14.42578125" style="109" customWidth="1"/>
    <col min="1349" max="1352" width="12" style="109" customWidth="1"/>
    <col min="1353" max="1353" width="1.85546875" style="109" customWidth="1"/>
    <col min="1354" max="1354" width="2.85546875" style="109" customWidth="1"/>
    <col min="1355" max="1355" width="12.5703125" style="109" customWidth="1"/>
    <col min="1356" max="1356" width="12" style="109" customWidth="1"/>
    <col min="1357" max="1357" width="11.5703125" style="109" customWidth="1"/>
    <col min="1358" max="1358" width="8.85546875" style="109"/>
    <col min="1359" max="1359" width="4.5703125" style="109" customWidth="1"/>
    <col min="1360" max="1360" width="23" style="109" customWidth="1"/>
    <col min="1361" max="1362" width="16.140625" style="109" customWidth="1"/>
    <col min="1363" max="1363" width="15.42578125" style="109" customWidth="1"/>
    <col min="1364" max="1364" width="18.42578125" style="109" customWidth="1"/>
    <col min="1365" max="1365" width="18" style="109" customWidth="1"/>
    <col min="1366" max="1366" width="22.85546875" style="109" customWidth="1"/>
    <col min="1367" max="1367" width="23.140625" style="109" customWidth="1"/>
    <col min="1368" max="1370" width="23" style="109" customWidth="1"/>
    <col min="1371" max="1371" width="14.140625" style="109" customWidth="1"/>
    <col min="1372" max="1372" width="14.42578125" style="109" customWidth="1"/>
    <col min="1373" max="1373" width="21.42578125" style="109" customWidth="1"/>
    <col min="1374" max="1374" width="23" style="109" customWidth="1"/>
    <col min="1375" max="1375" width="14.42578125" style="109" customWidth="1"/>
    <col min="1376" max="1376" width="16" style="109" customWidth="1"/>
    <col min="1377" max="1377" width="17.42578125" style="109" customWidth="1"/>
    <col min="1378" max="1380" width="16" style="109" customWidth="1"/>
    <col min="1381" max="1384" width="23" style="109" customWidth="1"/>
    <col min="1385" max="1385" width="16.140625" style="109" customWidth="1"/>
    <col min="1386" max="1386" width="16" style="109" customWidth="1"/>
    <col min="1387" max="1387" width="20.140625" style="109" customWidth="1"/>
    <col min="1388" max="1405" width="16" style="109" customWidth="1"/>
    <col min="1406" max="1406" width="2.5703125" style="109" customWidth="1"/>
    <col min="1407" max="1407" width="10.140625" style="109" customWidth="1"/>
    <col min="1408" max="1409" width="9.140625" style="109" customWidth="1"/>
    <col min="1410" max="1410" width="10.42578125" style="109" customWidth="1"/>
    <col min="1411" max="1413" width="10.5703125" style="109" customWidth="1"/>
    <col min="1414" max="1417" width="12.42578125" style="109" customWidth="1"/>
    <col min="1418" max="1418" width="14.42578125" style="109" customWidth="1"/>
    <col min="1419" max="1419" width="8.85546875" style="109"/>
    <col min="1420" max="1420" width="9.5703125" style="109" customWidth="1"/>
    <col min="1421" max="1423" width="8.85546875" style="109"/>
    <col min="1424" max="1424" width="8.5703125" style="109" customWidth="1"/>
    <col min="1425" max="1425" width="11.5703125" style="109" customWidth="1"/>
    <col min="1426" max="1428" width="9.5703125" style="109" customWidth="1"/>
    <col min="1429" max="1429" width="13.42578125" style="109" customWidth="1"/>
    <col min="1430" max="1430" width="8.85546875" style="109"/>
    <col min="1431" max="1431" width="13.85546875" style="109" customWidth="1"/>
    <col min="1432" max="1432" width="9.42578125" style="109" customWidth="1"/>
    <col min="1433" max="1436" width="8.85546875" style="109"/>
    <col min="1437" max="1438" width="10.85546875" style="109" customWidth="1"/>
    <col min="1439" max="1439" width="11.5703125" style="109" customWidth="1"/>
    <col min="1440" max="1444" width="10.85546875" style="109" customWidth="1"/>
    <col min="1445" max="1445" width="3.140625" style="109" customWidth="1"/>
    <col min="1446" max="1448" width="8.85546875" style="109"/>
    <col min="1449" max="1449" width="17" style="109" bestFit="1" customWidth="1"/>
    <col min="1450" max="1450" width="16.42578125" style="109" customWidth="1"/>
    <col min="1451" max="1568" width="8.85546875" style="109"/>
    <col min="1569" max="1569" width="10.42578125" style="109" customWidth="1"/>
    <col min="1570" max="1570" width="13.85546875" style="109" customWidth="1"/>
    <col min="1571" max="1571" width="11.42578125" style="109" customWidth="1"/>
    <col min="1572" max="1572" width="13.5703125" style="109" customWidth="1"/>
    <col min="1573" max="1573" width="17.5703125" style="109" customWidth="1"/>
    <col min="1574" max="1574" width="3" style="109" customWidth="1"/>
    <col min="1575" max="1576" width="10.42578125" style="109" customWidth="1"/>
    <col min="1577" max="1579" width="11.42578125" style="109" customWidth="1"/>
    <col min="1580" max="1580" width="18.42578125" style="109" customWidth="1"/>
    <col min="1581" max="1581" width="3.42578125" style="109" customWidth="1"/>
    <col min="1582" max="1582" width="8.85546875" style="109" customWidth="1"/>
    <col min="1583" max="1583" width="10.140625" style="109" customWidth="1"/>
    <col min="1584" max="1584" width="18.140625" style="109" customWidth="1"/>
    <col min="1585" max="1585" width="3.42578125" style="109" customWidth="1"/>
    <col min="1586" max="1586" width="16.5703125" style="109" customWidth="1"/>
    <col min="1587" max="1587" width="15" style="109" customWidth="1"/>
    <col min="1588" max="1591" width="14" style="109" customWidth="1"/>
    <col min="1592" max="1592" width="17.140625" style="109" customWidth="1"/>
    <col min="1593" max="1593" width="14" style="109" customWidth="1"/>
    <col min="1594" max="1594" width="20.85546875" style="109" customWidth="1"/>
    <col min="1595" max="1595" width="14" style="109" customWidth="1"/>
    <col min="1596" max="1596" width="3.42578125" style="109" customWidth="1"/>
    <col min="1597" max="1597" width="11.5703125" style="109" customWidth="1"/>
    <col min="1598" max="1598" width="12.5703125" style="109" customWidth="1"/>
    <col min="1599" max="1599" width="10.85546875" style="109" customWidth="1"/>
    <col min="1600" max="1600" width="13.85546875" style="109" customWidth="1"/>
    <col min="1601" max="1601" width="18.5703125" style="109" customWidth="1"/>
    <col min="1602" max="1602" width="6.5703125" style="109" customWidth="1"/>
    <col min="1603" max="1603" width="12" style="109" customWidth="1"/>
    <col min="1604" max="1604" width="14.42578125" style="109" customWidth="1"/>
    <col min="1605" max="1608" width="12" style="109" customWidth="1"/>
    <col min="1609" max="1609" width="1.85546875" style="109" customWidth="1"/>
    <col min="1610" max="1610" width="2.85546875" style="109" customWidth="1"/>
    <col min="1611" max="1611" width="12.5703125" style="109" customWidth="1"/>
    <col min="1612" max="1612" width="12" style="109" customWidth="1"/>
    <col min="1613" max="1613" width="11.5703125" style="109" customWidth="1"/>
    <col min="1614" max="1614" width="8.85546875" style="109"/>
    <col min="1615" max="1615" width="4.5703125" style="109" customWidth="1"/>
    <col min="1616" max="1616" width="23" style="109" customWidth="1"/>
    <col min="1617" max="1618" width="16.140625" style="109" customWidth="1"/>
    <col min="1619" max="1619" width="15.42578125" style="109" customWidth="1"/>
    <col min="1620" max="1620" width="18.42578125" style="109" customWidth="1"/>
    <col min="1621" max="1621" width="18" style="109" customWidth="1"/>
    <col min="1622" max="1622" width="22.85546875" style="109" customWidth="1"/>
    <col min="1623" max="1623" width="23.140625" style="109" customWidth="1"/>
    <col min="1624" max="1626" width="23" style="109" customWidth="1"/>
    <col min="1627" max="1627" width="14.140625" style="109" customWidth="1"/>
    <col min="1628" max="1628" width="14.42578125" style="109" customWidth="1"/>
    <col min="1629" max="1629" width="21.42578125" style="109" customWidth="1"/>
    <col min="1630" max="1630" width="23" style="109" customWidth="1"/>
    <col min="1631" max="1631" width="14.42578125" style="109" customWidth="1"/>
    <col min="1632" max="1632" width="16" style="109" customWidth="1"/>
    <col min="1633" max="1633" width="17.42578125" style="109" customWidth="1"/>
    <col min="1634" max="1636" width="16" style="109" customWidth="1"/>
    <col min="1637" max="1640" width="23" style="109" customWidth="1"/>
    <col min="1641" max="1641" width="16.140625" style="109" customWidth="1"/>
    <col min="1642" max="1642" width="16" style="109" customWidth="1"/>
    <col min="1643" max="1643" width="20.140625" style="109" customWidth="1"/>
    <col min="1644" max="1661" width="16" style="109" customWidth="1"/>
    <col min="1662" max="1662" width="2.5703125" style="109" customWidth="1"/>
    <col min="1663" max="1663" width="10.140625" style="109" customWidth="1"/>
    <col min="1664" max="1665" width="9.140625" style="109" customWidth="1"/>
    <col min="1666" max="1666" width="10.42578125" style="109" customWidth="1"/>
    <col min="1667" max="1669" width="10.5703125" style="109" customWidth="1"/>
    <col min="1670" max="1673" width="12.42578125" style="109" customWidth="1"/>
    <col min="1674" max="1674" width="14.42578125" style="109" customWidth="1"/>
    <col min="1675" max="1675" width="8.85546875" style="109"/>
    <col min="1676" max="1676" width="9.5703125" style="109" customWidth="1"/>
    <col min="1677" max="1679" width="8.85546875" style="109"/>
    <col min="1680" max="1680" width="8.5703125" style="109" customWidth="1"/>
    <col min="1681" max="1681" width="11.5703125" style="109" customWidth="1"/>
    <col min="1682" max="1684" width="9.5703125" style="109" customWidth="1"/>
    <col min="1685" max="1685" width="13.42578125" style="109" customWidth="1"/>
    <col min="1686" max="1686" width="8.85546875" style="109"/>
    <col min="1687" max="1687" width="13.85546875" style="109" customWidth="1"/>
    <col min="1688" max="1688" width="9.42578125" style="109" customWidth="1"/>
    <col min="1689" max="1692" width="8.85546875" style="109"/>
    <col min="1693" max="1694" width="10.85546875" style="109" customWidth="1"/>
    <col min="1695" max="1695" width="11.5703125" style="109" customWidth="1"/>
    <col min="1696" max="1700" width="10.85546875" style="109" customWidth="1"/>
    <col min="1701" max="1701" width="3.140625" style="109" customWidth="1"/>
    <col min="1702" max="1704" width="8.85546875" style="109"/>
    <col min="1705" max="1705" width="17" style="109" bestFit="1" customWidth="1"/>
    <col min="1706" max="1706" width="16.42578125" style="109" customWidth="1"/>
    <col min="1707" max="1824" width="8.85546875" style="109"/>
    <col min="1825" max="1825" width="10.42578125" style="109" customWidth="1"/>
    <col min="1826" max="1826" width="13.85546875" style="109" customWidth="1"/>
    <col min="1827" max="1827" width="11.42578125" style="109" customWidth="1"/>
    <col min="1828" max="1828" width="13.5703125" style="109" customWidth="1"/>
    <col min="1829" max="1829" width="17.5703125" style="109" customWidth="1"/>
    <col min="1830" max="1830" width="3" style="109" customWidth="1"/>
    <col min="1831" max="1832" width="10.42578125" style="109" customWidth="1"/>
    <col min="1833" max="1835" width="11.42578125" style="109" customWidth="1"/>
    <col min="1836" max="1836" width="18.42578125" style="109" customWidth="1"/>
    <col min="1837" max="1837" width="3.42578125" style="109" customWidth="1"/>
    <col min="1838" max="1838" width="8.85546875" style="109" customWidth="1"/>
    <col min="1839" max="1839" width="10.140625" style="109" customWidth="1"/>
    <col min="1840" max="1840" width="18.140625" style="109" customWidth="1"/>
    <col min="1841" max="1841" width="3.42578125" style="109" customWidth="1"/>
    <col min="1842" max="1842" width="16.5703125" style="109" customWidth="1"/>
    <col min="1843" max="1843" width="15" style="109" customWidth="1"/>
    <col min="1844" max="1847" width="14" style="109" customWidth="1"/>
    <col min="1848" max="1848" width="17.140625" style="109" customWidth="1"/>
    <col min="1849" max="1849" width="14" style="109" customWidth="1"/>
    <col min="1850" max="1850" width="20.85546875" style="109" customWidth="1"/>
    <col min="1851" max="1851" width="14" style="109" customWidth="1"/>
    <col min="1852" max="1852" width="3.42578125" style="109" customWidth="1"/>
    <col min="1853" max="1853" width="11.5703125" style="109" customWidth="1"/>
    <col min="1854" max="1854" width="12.5703125" style="109" customWidth="1"/>
    <col min="1855" max="1855" width="10.85546875" style="109" customWidth="1"/>
    <col min="1856" max="1856" width="13.85546875" style="109" customWidth="1"/>
    <col min="1857" max="1857" width="18.5703125" style="109" customWidth="1"/>
    <col min="1858" max="1858" width="6.5703125" style="109" customWidth="1"/>
    <col min="1859" max="1859" width="12" style="109" customWidth="1"/>
    <col min="1860" max="1860" width="14.42578125" style="109" customWidth="1"/>
    <col min="1861" max="1864" width="12" style="109" customWidth="1"/>
    <col min="1865" max="1865" width="1.85546875" style="109" customWidth="1"/>
    <col min="1866" max="1866" width="2.85546875" style="109" customWidth="1"/>
    <col min="1867" max="1867" width="12.5703125" style="109" customWidth="1"/>
    <col min="1868" max="1868" width="12" style="109" customWidth="1"/>
    <col min="1869" max="1869" width="11.5703125" style="109" customWidth="1"/>
    <col min="1870" max="1870" width="8.85546875" style="109"/>
    <col min="1871" max="1871" width="4.5703125" style="109" customWidth="1"/>
    <col min="1872" max="1872" width="23" style="109" customWidth="1"/>
    <col min="1873" max="1874" width="16.140625" style="109" customWidth="1"/>
    <col min="1875" max="1875" width="15.42578125" style="109" customWidth="1"/>
    <col min="1876" max="1876" width="18.42578125" style="109" customWidth="1"/>
    <col min="1877" max="1877" width="18" style="109" customWidth="1"/>
    <col min="1878" max="1878" width="22.85546875" style="109" customWidth="1"/>
    <col min="1879" max="1879" width="23.140625" style="109" customWidth="1"/>
    <col min="1880" max="1882" width="23" style="109" customWidth="1"/>
    <col min="1883" max="1883" width="14.140625" style="109" customWidth="1"/>
    <col min="1884" max="1884" width="14.42578125" style="109" customWidth="1"/>
    <col min="1885" max="1885" width="21.42578125" style="109" customWidth="1"/>
    <col min="1886" max="1886" width="23" style="109" customWidth="1"/>
    <col min="1887" max="1887" width="14.42578125" style="109" customWidth="1"/>
    <col min="1888" max="1888" width="16" style="109" customWidth="1"/>
    <col min="1889" max="1889" width="17.42578125" style="109" customWidth="1"/>
    <col min="1890" max="1892" width="16" style="109" customWidth="1"/>
    <col min="1893" max="1896" width="23" style="109" customWidth="1"/>
    <col min="1897" max="1897" width="16.140625" style="109" customWidth="1"/>
    <col min="1898" max="1898" width="16" style="109" customWidth="1"/>
    <col min="1899" max="1899" width="20.140625" style="109" customWidth="1"/>
    <col min="1900" max="1917" width="16" style="109" customWidth="1"/>
    <col min="1918" max="1918" width="2.5703125" style="109" customWidth="1"/>
    <col min="1919" max="1919" width="10.140625" style="109" customWidth="1"/>
    <col min="1920" max="1921" width="9.140625" style="109" customWidth="1"/>
    <col min="1922" max="1922" width="10.42578125" style="109" customWidth="1"/>
    <col min="1923" max="1925" width="10.5703125" style="109" customWidth="1"/>
    <col min="1926" max="1929" width="12.42578125" style="109" customWidth="1"/>
    <col min="1930" max="1930" width="14.42578125" style="109" customWidth="1"/>
    <col min="1931" max="1931" width="8.85546875" style="109"/>
    <col min="1932" max="1932" width="9.5703125" style="109" customWidth="1"/>
    <col min="1933" max="1935" width="8.85546875" style="109"/>
    <col min="1936" max="1936" width="8.5703125" style="109" customWidth="1"/>
    <col min="1937" max="1937" width="11.5703125" style="109" customWidth="1"/>
    <col min="1938" max="1940" width="9.5703125" style="109" customWidth="1"/>
    <col min="1941" max="1941" width="13.42578125" style="109" customWidth="1"/>
    <col min="1942" max="1942" width="8.85546875" style="109"/>
    <col min="1943" max="1943" width="13.85546875" style="109" customWidth="1"/>
    <col min="1944" max="1944" width="9.42578125" style="109" customWidth="1"/>
    <col min="1945" max="1948" width="8.85546875" style="109"/>
    <col min="1949" max="1950" width="10.85546875" style="109" customWidth="1"/>
    <col min="1951" max="1951" width="11.5703125" style="109" customWidth="1"/>
    <col min="1952" max="1956" width="10.85546875" style="109" customWidth="1"/>
    <col min="1957" max="1957" width="3.140625" style="109" customWidth="1"/>
    <col min="1958" max="1960" width="8.85546875" style="109"/>
    <col min="1961" max="1961" width="17" style="109" bestFit="1" customWidth="1"/>
    <col min="1962" max="1962" width="16.42578125" style="109" customWidth="1"/>
    <col min="1963" max="2080" width="8.85546875" style="109"/>
    <col min="2081" max="2081" width="10.42578125" style="109" customWidth="1"/>
    <col min="2082" max="2082" width="13.85546875" style="109" customWidth="1"/>
    <col min="2083" max="2083" width="11.42578125" style="109" customWidth="1"/>
    <col min="2084" max="2084" width="13.5703125" style="109" customWidth="1"/>
    <col min="2085" max="2085" width="17.5703125" style="109" customWidth="1"/>
    <col min="2086" max="2086" width="3" style="109" customWidth="1"/>
    <col min="2087" max="2088" width="10.42578125" style="109" customWidth="1"/>
    <col min="2089" max="2091" width="11.42578125" style="109" customWidth="1"/>
    <col min="2092" max="2092" width="18.42578125" style="109" customWidth="1"/>
    <col min="2093" max="2093" width="3.42578125" style="109" customWidth="1"/>
    <col min="2094" max="2094" width="8.85546875" style="109" customWidth="1"/>
    <col min="2095" max="2095" width="10.140625" style="109" customWidth="1"/>
    <col min="2096" max="2096" width="18.140625" style="109" customWidth="1"/>
    <col min="2097" max="2097" width="3.42578125" style="109" customWidth="1"/>
    <col min="2098" max="2098" width="16.5703125" style="109" customWidth="1"/>
    <col min="2099" max="2099" width="15" style="109" customWidth="1"/>
    <col min="2100" max="2103" width="14" style="109" customWidth="1"/>
    <col min="2104" max="2104" width="17.140625" style="109" customWidth="1"/>
    <col min="2105" max="2105" width="14" style="109" customWidth="1"/>
    <col min="2106" max="2106" width="20.85546875" style="109" customWidth="1"/>
    <col min="2107" max="2107" width="14" style="109" customWidth="1"/>
    <col min="2108" max="2108" width="3.42578125" style="109" customWidth="1"/>
    <col min="2109" max="2109" width="11.5703125" style="109" customWidth="1"/>
    <col min="2110" max="2110" width="12.5703125" style="109" customWidth="1"/>
    <col min="2111" max="2111" width="10.85546875" style="109" customWidth="1"/>
    <col min="2112" max="2112" width="13.85546875" style="109" customWidth="1"/>
    <col min="2113" max="2113" width="18.5703125" style="109" customWidth="1"/>
    <col min="2114" max="2114" width="6.5703125" style="109" customWidth="1"/>
    <col min="2115" max="2115" width="12" style="109" customWidth="1"/>
    <col min="2116" max="2116" width="14.42578125" style="109" customWidth="1"/>
    <col min="2117" max="2120" width="12" style="109" customWidth="1"/>
    <col min="2121" max="2121" width="1.85546875" style="109" customWidth="1"/>
    <col min="2122" max="2122" width="2.85546875" style="109" customWidth="1"/>
    <col min="2123" max="2123" width="12.5703125" style="109" customWidth="1"/>
    <col min="2124" max="2124" width="12" style="109" customWidth="1"/>
    <col min="2125" max="2125" width="11.5703125" style="109" customWidth="1"/>
    <col min="2126" max="2126" width="8.85546875" style="109"/>
    <col min="2127" max="2127" width="4.5703125" style="109" customWidth="1"/>
    <col min="2128" max="2128" width="23" style="109" customWidth="1"/>
    <col min="2129" max="2130" width="16.140625" style="109" customWidth="1"/>
    <col min="2131" max="2131" width="15.42578125" style="109" customWidth="1"/>
    <col min="2132" max="2132" width="18.42578125" style="109" customWidth="1"/>
    <col min="2133" max="2133" width="18" style="109" customWidth="1"/>
    <col min="2134" max="2134" width="22.85546875" style="109" customWidth="1"/>
    <col min="2135" max="2135" width="23.140625" style="109" customWidth="1"/>
    <col min="2136" max="2138" width="23" style="109" customWidth="1"/>
    <col min="2139" max="2139" width="14.140625" style="109" customWidth="1"/>
    <col min="2140" max="2140" width="14.42578125" style="109" customWidth="1"/>
    <col min="2141" max="2141" width="21.42578125" style="109" customWidth="1"/>
    <col min="2142" max="2142" width="23" style="109" customWidth="1"/>
    <col min="2143" max="2143" width="14.42578125" style="109" customWidth="1"/>
    <col min="2144" max="2144" width="16" style="109" customWidth="1"/>
    <col min="2145" max="2145" width="17.42578125" style="109" customWidth="1"/>
    <col min="2146" max="2148" width="16" style="109" customWidth="1"/>
    <col min="2149" max="2152" width="23" style="109" customWidth="1"/>
    <col min="2153" max="2153" width="16.140625" style="109" customWidth="1"/>
    <col min="2154" max="2154" width="16" style="109" customWidth="1"/>
    <col min="2155" max="2155" width="20.140625" style="109" customWidth="1"/>
    <col min="2156" max="2173" width="16" style="109" customWidth="1"/>
    <col min="2174" max="2174" width="2.5703125" style="109" customWidth="1"/>
    <col min="2175" max="2175" width="10.140625" style="109" customWidth="1"/>
    <col min="2176" max="2177" width="9.140625" style="109" customWidth="1"/>
    <col min="2178" max="2178" width="10.42578125" style="109" customWidth="1"/>
    <col min="2179" max="2181" width="10.5703125" style="109" customWidth="1"/>
    <col min="2182" max="2185" width="12.42578125" style="109" customWidth="1"/>
    <col min="2186" max="2186" width="14.42578125" style="109" customWidth="1"/>
    <col min="2187" max="2187" width="8.85546875" style="109"/>
    <col min="2188" max="2188" width="9.5703125" style="109" customWidth="1"/>
    <col min="2189" max="2191" width="8.85546875" style="109"/>
    <col min="2192" max="2192" width="8.5703125" style="109" customWidth="1"/>
    <col min="2193" max="2193" width="11.5703125" style="109" customWidth="1"/>
    <col min="2194" max="2196" width="9.5703125" style="109" customWidth="1"/>
    <col min="2197" max="2197" width="13.42578125" style="109" customWidth="1"/>
    <col min="2198" max="2198" width="8.85546875" style="109"/>
    <col min="2199" max="2199" width="13.85546875" style="109" customWidth="1"/>
    <col min="2200" max="2200" width="9.42578125" style="109" customWidth="1"/>
    <col min="2201" max="2204" width="8.85546875" style="109"/>
    <col min="2205" max="2206" width="10.85546875" style="109" customWidth="1"/>
    <col min="2207" max="2207" width="11.5703125" style="109" customWidth="1"/>
    <col min="2208" max="2212" width="10.85546875" style="109" customWidth="1"/>
    <col min="2213" max="2213" width="3.140625" style="109" customWidth="1"/>
    <col min="2214" max="2216" width="8.85546875" style="109"/>
    <col min="2217" max="2217" width="17" style="109" bestFit="1" customWidth="1"/>
    <col min="2218" max="2218" width="16.42578125" style="109" customWidth="1"/>
    <col min="2219" max="2336" width="8.85546875" style="109"/>
    <col min="2337" max="2337" width="10.42578125" style="109" customWidth="1"/>
    <col min="2338" max="2338" width="13.85546875" style="109" customWidth="1"/>
    <col min="2339" max="2339" width="11.42578125" style="109" customWidth="1"/>
    <col min="2340" max="2340" width="13.5703125" style="109" customWidth="1"/>
    <col min="2341" max="2341" width="17.5703125" style="109" customWidth="1"/>
    <col min="2342" max="2342" width="3" style="109" customWidth="1"/>
    <col min="2343" max="2344" width="10.42578125" style="109" customWidth="1"/>
    <col min="2345" max="2347" width="11.42578125" style="109" customWidth="1"/>
    <col min="2348" max="2348" width="18.42578125" style="109" customWidth="1"/>
    <col min="2349" max="2349" width="3.42578125" style="109" customWidth="1"/>
    <col min="2350" max="2350" width="8.85546875" style="109" customWidth="1"/>
    <col min="2351" max="2351" width="10.140625" style="109" customWidth="1"/>
    <col min="2352" max="2352" width="18.140625" style="109" customWidth="1"/>
    <col min="2353" max="2353" width="3.42578125" style="109" customWidth="1"/>
    <col min="2354" max="2354" width="16.5703125" style="109" customWidth="1"/>
    <col min="2355" max="2355" width="15" style="109" customWidth="1"/>
    <col min="2356" max="2359" width="14" style="109" customWidth="1"/>
    <col min="2360" max="2360" width="17.140625" style="109" customWidth="1"/>
    <col min="2361" max="2361" width="14" style="109" customWidth="1"/>
    <col min="2362" max="2362" width="20.85546875" style="109" customWidth="1"/>
    <col min="2363" max="2363" width="14" style="109" customWidth="1"/>
    <col min="2364" max="2364" width="3.42578125" style="109" customWidth="1"/>
    <col min="2365" max="2365" width="11.5703125" style="109" customWidth="1"/>
    <col min="2366" max="2366" width="12.5703125" style="109" customWidth="1"/>
    <col min="2367" max="2367" width="10.85546875" style="109" customWidth="1"/>
    <col min="2368" max="2368" width="13.85546875" style="109" customWidth="1"/>
    <col min="2369" max="2369" width="18.5703125" style="109" customWidth="1"/>
    <col min="2370" max="2370" width="6.5703125" style="109" customWidth="1"/>
    <col min="2371" max="2371" width="12" style="109" customWidth="1"/>
    <col min="2372" max="2372" width="14.42578125" style="109" customWidth="1"/>
    <col min="2373" max="2376" width="12" style="109" customWidth="1"/>
    <col min="2377" max="2377" width="1.85546875" style="109" customWidth="1"/>
    <col min="2378" max="2378" width="2.85546875" style="109" customWidth="1"/>
    <col min="2379" max="2379" width="12.5703125" style="109" customWidth="1"/>
    <col min="2380" max="2380" width="12" style="109" customWidth="1"/>
    <col min="2381" max="2381" width="11.5703125" style="109" customWidth="1"/>
    <col min="2382" max="2382" width="8.85546875" style="109"/>
    <col min="2383" max="2383" width="4.5703125" style="109" customWidth="1"/>
    <col min="2384" max="2384" width="23" style="109" customWidth="1"/>
    <col min="2385" max="2386" width="16.140625" style="109" customWidth="1"/>
    <col min="2387" max="2387" width="15.42578125" style="109" customWidth="1"/>
    <col min="2388" max="2388" width="18.42578125" style="109" customWidth="1"/>
    <col min="2389" max="2389" width="18" style="109" customWidth="1"/>
    <col min="2390" max="2390" width="22.85546875" style="109" customWidth="1"/>
    <col min="2391" max="2391" width="23.140625" style="109" customWidth="1"/>
    <col min="2392" max="2394" width="23" style="109" customWidth="1"/>
    <col min="2395" max="2395" width="14.140625" style="109" customWidth="1"/>
    <col min="2396" max="2396" width="14.42578125" style="109" customWidth="1"/>
    <col min="2397" max="2397" width="21.42578125" style="109" customWidth="1"/>
    <col min="2398" max="2398" width="23" style="109" customWidth="1"/>
    <col min="2399" max="2399" width="14.42578125" style="109" customWidth="1"/>
    <col min="2400" max="2400" width="16" style="109" customWidth="1"/>
    <col min="2401" max="2401" width="17.42578125" style="109" customWidth="1"/>
    <col min="2402" max="2404" width="16" style="109" customWidth="1"/>
    <col min="2405" max="2408" width="23" style="109" customWidth="1"/>
    <col min="2409" max="2409" width="16.140625" style="109" customWidth="1"/>
    <col min="2410" max="2410" width="16" style="109" customWidth="1"/>
    <col min="2411" max="2411" width="20.140625" style="109" customWidth="1"/>
    <col min="2412" max="2429" width="16" style="109" customWidth="1"/>
    <col min="2430" max="2430" width="2.5703125" style="109" customWidth="1"/>
    <col min="2431" max="2431" width="10.140625" style="109" customWidth="1"/>
    <col min="2432" max="2433" width="9.140625" style="109" customWidth="1"/>
    <col min="2434" max="2434" width="10.42578125" style="109" customWidth="1"/>
    <col min="2435" max="2437" width="10.5703125" style="109" customWidth="1"/>
    <col min="2438" max="2441" width="12.42578125" style="109" customWidth="1"/>
    <col min="2442" max="2442" width="14.42578125" style="109" customWidth="1"/>
    <col min="2443" max="2443" width="8.85546875" style="109"/>
    <col min="2444" max="2444" width="9.5703125" style="109" customWidth="1"/>
    <col min="2445" max="2447" width="8.85546875" style="109"/>
    <col min="2448" max="2448" width="8.5703125" style="109" customWidth="1"/>
    <col min="2449" max="2449" width="11.5703125" style="109" customWidth="1"/>
    <col min="2450" max="2452" width="9.5703125" style="109" customWidth="1"/>
    <col min="2453" max="2453" width="13.42578125" style="109" customWidth="1"/>
    <col min="2454" max="2454" width="8.85546875" style="109"/>
    <col min="2455" max="2455" width="13.85546875" style="109" customWidth="1"/>
    <col min="2456" max="2456" width="9.42578125" style="109" customWidth="1"/>
    <col min="2457" max="2460" width="8.85546875" style="109"/>
    <col min="2461" max="2462" width="10.85546875" style="109" customWidth="1"/>
    <col min="2463" max="2463" width="11.5703125" style="109" customWidth="1"/>
    <col min="2464" max="2468" width="10.85546875" style="109" customWidth="1"/>
    <col min="2469" max="2469" width="3.140625" style="109" customWidth="1"/>
    <col min="2470" max="2472" width="8.85546875" style="109"/>
    <col min="2473" max="2473" width="17" style="109" bestFit="1" customWidth="1"/>
    <col min="2474" max="2474" width="16.42578125" style="109" customWidth="1"/>
    <col min="2475" max="2592" width="8.85546875" style="109"/>
    <col min="2593" max="2593" width="10.42578125" style="109" customWidth="1"/>
    <col min="2594" max="2594" width="13.85546875" style="109" customWidth="1"/>
    <col min="2595" max="2595" width="11.42578125" style="109" customWidth="1"/>
    <col min="2596" max="2596" width="13.5703125" style="109" customWidth="1"/>
    <col min="2597" max="2597" width="17.5703125" style="109" customWidth="1"/>
    <col min="2598" max="2598" width="3" style="109" customWidth="1"/>
    <col min="2599" max="2600" width="10.42578125" style="109" customWidth="1"/>
    <col min="2601" max="2603" width="11.42578125" style="109" customWidth="1"/>
    <col min="2604" max="2604" width="18.42578125" style="109" customWidth="1"/>
    <col min="2605" max="2605" width="3.42578125" style="109" customWidth="1"/>
    <col min="2606" max="2606" width="8.85546875" style="109" customWidth="1"/>
    <col min="2607" max="2607" width="10.140625" style="109" customWidth="1"/>
    <col min="2608" max="2608" width="18.140625" style="109" customWidth="1"/>
    <col min="2609" max="2609" width="3.42578125" style="109" customWidth="1"/>
    <col min="2610" max="2610" width="16.5703125" style="109" customWidth="1"/>
    <col min="2611" max="2611" width="15" style="109" customWidth="1"/>
    <col min="2612" max="2615" width="14" style="109" customWidth="1"/>
    <col min="2616" max="2616" width="17.140625" style="109" customWidth="1"/>
    <col min="2617" max="2617" width="14" style="109" customWidth="1"/>
    <col min="2618" max="2618" width="20.85546875" style="109" customWidth="1"/>
    <col min="2619" max="2619" width="14" style="109" customWidth="1"/>
    <col min="2620" max="2620" width="3.42578125" style="109" customWidth="1"/>
    <col min="2621" max="2621" width="11.5703125" style="109" customWidth="1"/>
    <col min="2622" max="2622" width="12.5703125" style="109" customWidth="1"/>
    <col min="2623" max="2623" width="10.85546875" style="109" customWidth="1"/>
    <col min="2624" max="2624" width="13.85546875" style="109" customWidth="1"/>
    <col min="2625" max="2625" width="18.5703125" style="109" customWidth="1"/>
    <col min="2626" max="2626" width="6.5703125" style="109" customWidth="1"/>
    <col min="2627" max="2627" width="12" style="109" customWidth="1"/>
    <col min="2628" max="2628" width="14.42578125" style="109" customWidth="1"/>
    <col min="2629" max="2632" width="12" style="109" customWidth="1"/>
    <col min="2633" max="2633" width="1.85546875" style="109" customWidth="1"/>
    <col min="2634" max="2634" width="2.85546875" style="109" customWidth="1"/>
    <col min="2635" max="2635" width="12.5703125" style="109" customWidth="1"/>
    <col min="2636" max="2636" width="12" style="109" customWidth="1"/>
    <col min="2637" max="2637" width="11.5703125" style="109" customWidth="1"/>
    <col min="2638" max="2638" width="8.85546875" style="109"/>
    <col min="2639" max="2639" width="4.5703125" style="109" customWidth="1"/>
    <col min="2640" max="2640" width="23" style="109" customWidth="1"/>
    <col min="2641" max="2642" width="16.140625" style="109" customWidth="1"/>
    <col min="2643" max="2643" width="15.42578125" style="109" customWidth="1"/>
    <col min="2644" max="2644" width="18.42578125" style="109" customWidth="1"/>
    <col min="2645" max="2645" width="18" style="109" customWidth="1"/>
    <col min="2646" max="2646" width="22.85546875" style="109" customWidth="1"/>
    <col min="2647" max="2647" width="23.140625" style="109" customWidth="1"/>
    <col min="2648" max="2650" width="23" style="109" customWidth="1"/>
    <col min="2651" max="2651" width="14.140625" style="109" customWidth="1"/>
    <col min="2652" max="2652" width="14.42578125" style="109" customWidth="1"/>
    <col min="2653" max="2653" width="21.42578125" style="109" customWidth="1"/>
    <col min="2654" max="2654" width="23" style="109" customWidth="1"/>
    <col min="2655" max="2655" width="14.42578125" style="109" customWidth="1"/>
    <col min="2656" max="2656" width="16" style="109" customWidth="1"/>
    <col min="2657" max="2657" width="17.42578125" style="109" customWidth="1"/>
    <col min="2658" max="2660" width="16" style="109" customWidth="1"/>
    <col min="2661" max="2664" width="23" style="109" customWidth="1"/>
    <col min="2665" max="2665" width="16.140625" style="109" customWidth="1"/>
    <col min="2666" max="2666" width="16" style="109" customWidth="1"/>
    <col min="2667" max="2667" width="20.140625" style="109" customWidth="1"/>
    <col min="2668" max="2685" width="16" style="109" customWidth="1"/>
    <col min="2686" max="2686" width="2.5703125" style="109" customWidth="1"/>
    <col min="2687" max="2687" width="10.140625" style="109" customWidth="1"/>
    <col min="2688" max="2689" width="9.140625" style="109" customWidth="1"/>
    <col min="2690" max="2690" width="10.42578125" style="109" customWidth="1"/>
    <col min="2691" max="2693" width="10.5703125" style="109" customWidth="1"/>
    <col min="2694" max="2697" width="12.42578125" style="109" customWidth="1"/>
    <col min="2698" max="2698" width="14.42578125" style="109" customWidth="1"/>
    <col min="2699" max="2699" width="8.85546875" style="109"/>
    <col min="2700" max="2700" width="9.5703125" style="109" customWidth="1"/>
    <col min="2701" max="2703" width="8.85546875" style="109"/>
    <col min="2704" max="2704" width="8.5703125" style="109" customWidth="1"/>
    <col min="2705" max="2705" width="11.5703125" style="109" customWidth="1"/>
    <col min="2706" max="2708" width="9.5703125" style="109" customWidth="1"/>
    <col min="2709" max="2709" width="13.42578125" style="109" customWidth="1"/>
    <col min="2710" max="2710" width="8.85546875" style="109"/>
    <col min="2711" max="2711" width="13.85546875" style="109" customWidth="1"/>
    <col min="2712" max="2712" width="9.42578125" style="109" customWidth="1"/>
    <col min="2713" max="2716" width="8.85546875" style="109"/>
    <col min="2717" max="2718" width="10.85546875" style="109" customWidth="1"/>
    <col min="2719" max="2719" width="11.5703125" style="109" customWidth="1"/>
    <col min="2720" max="2724" width="10.85546875" style="109" customWidth="1"/>
    <col min="2725" max="2725" width="3.140625" style="109" customWidth="1"/>
    <col min="2726" max="2728" width="8.85546875" style="109"/>
    <col min="2729" max="2729" width="17" style="109" bestFit="1" customWidth="1"/>
    <col min="2730" max="2730" width="16.42578125" style="109" customWidth="1"/>
    <col min="2731" max="2848" width="8.85546875" style="109"/>
    <col min="2849" max="2849" width="10.42578125" style="109" customWidth="1"/>
    <col min="2850" max="2850" width="13.85546875" style="109" customWidth="1"/>
    <col min="2851" max="2851" width="11.42578125" style="109" customWidth="1"/>
    <col min="2852" max="2852" width="13.5703125" style="109" customWidth="1"/>
    <col min="2853" max="2853" width="17.5703125" style="109" customWidth="1"/>
    <col min="2854" max="2854" width="3" style="109" customWidth="1"/>
    <col min="2855" max="2856" width="10.42578125" style="109" customWidth="1"/>
    <col min="2857" max="2859" width="11.42578125" style="109" customWidth="1"/>
    <col min="2860" max="2860" width="18.42578125" style="109" customWidth="1"/>
    <col min="2861" max="2861" width="3.42578125" style="109" customWidth="1"/>
    <col min="2862" max="2862" width="8.85546875" style="109" customWidth="1"/>
    <col min="2863" max="2863" width="10.140625" style="109" customWidth="1"/>
    <col min="2864" max="2864" width="18.140625" style="109" customWidth="1"/>
    <col min="2865" max="2865" width="3.42578125" style="109" customWidth="1"/>
    <col min="2866" max="2866" width="16.5703125" style="109" customWidth="1"/>
    <col min="2867" max="2867" width="15" style="109" customWidth="1"/>
    <col min="2868" max="2871" width="14" style="109" customWidth="1"/>
    <col min="2872" max="2872" width="17.140625" style="109" customWidth="1"/>
    <col min="2873" max="2873" width="14" style="109" customWidth="1"/>
    <col min="2874" max="2874" width="20.85546875" style="109" customWidth="1"/>
    <col min="2875" max="2875" width="14" style="109" customWidth="1"/>
    <col min="2876" max="2876" width="3.42578125" style="109" customWidth="1"/>
    <col min="2877" max="2877" width="11.5703125" style="109" customWidth="1"/>
    <col min="2878" max="2878" width="12.5703125" style="109" customWidth="1"/>
    <col min="2879" max="2879" width="10.85546875" style="109" customWidth="1"/>
    <col min="2880" max="2880" width="13.85546875" style="109" customWidth="1"/>
    <col min="2881" max="2881" width="18.5703125" style="109" customWidth="1"/>
    <col min="2882" max="2882" width="6.5703125" style="109" customWidth="1"/>
    <col min="2883" max="2883" width="12" style="109" customWidth="1"/>
    <col min="2884" max="2884" width="14.42578125" style="109" customWidth="1"/>
    <col min="2885" max="2888" width="12" style="109" customWidth="1"/>
    <col min="2889" max="2889" width="1.85546875" style="109" customWidth="1"/>
    <col min="2890" max="2890" width="2.85546875" style="109" customWidth="1"/>
    <col min="2891" max="2891" width="12.5703125" style="109" customWidth="1"/>
    <col min="2892" max="2892" width="12" style="109" customWidth="1"/>
    <col min="2893" max="2893" width="11.5703125" style="109" customWidth="1"/>
    <col min="2894" max="2894" width="8.85546875" style="109"/>
    <col min="2895" max="2895" width="4.5703125" style="109" customWidth="1"/>
    <col min="2896" max="2896" width="23" style="109" customWidth="1"/>
    <col min="2897" max="2898" width="16.140625" style="109" customWidth="1"/>
    <col min="2899" max="2899" width="15.42578125" style="109" customWidth="1"/>
    <col min="2900" max="2900" width="18.42578125" style="109" customWidth="1"/>
    <col min="2901" max="2901" width="18" style="109" customWidth="1"/>
    <col min="2902" max="2902" width="22.85546875" style="109" customWidth="1"/>
    <col min="2903" max="2903" width="23.140625" style="109" customWidth="1"/>
    <col min="2904" max="2906" width="23" style="109" customWidth="1"/>
    <col min="2907" max="2907" width="14.140625" style="109" customWidth="1"/>
    <col min="2908" max="2908" width="14.42578125" style="109" customWidth="1"/>
    <col min="2909" max="2909" width="21.42578125" style="109" customWidth="1"/>
    <col min="2910" max="2910" width="23" style="109" customWidth="1"/>
    <col min="2911" max="2911" width="14.42578125" style="109" customWidth="1"/>
    <col min="2912" max="2912" width="16" style="109" customWidth="1"/>
    <col min="2913" max="2913" width="17.42578125" style="109" customWidth="1"/>
    <col min="2914" max="2916" width="16" style="109" customWidth="1"/>
    <col min="2917" max="2920" width="23" style="109" customWidth="1"/>
    <col min="2921" max="2921" width="16.140625" style="109" customWidth="1"/>
    <col min="2922" max="2922" width="16" style="109" customWidth="1"/>
    <col min="2923" max="2923" width="20.140625" style="109" customWidth="1"/>
    <col min="2924" max="2941" width="16" style="109" customWidth="1"/>
    <col min="2942" max="2942" width="2.5703125" style="109" customWidth="1"/>
    <col min="2943" max="2943" width="10.140625" style="109" customWidth="1"/>
    <col min="2944" max="2945" width="9.140625" style="109" customWidth="1"/>
    <col min="2946" max="2946" width="10.42578125" style="109" customWidth="1"/>
    <col min="2947" max="2949" width="10.5703125" style="109" customWidth="1"/>
    <col min="2950" max="2953" width="12.42578125" style="109" customWidth="1"/>
    <col min="2954" max="2954" width="14.42578125" style="109" customWidth="1"/>
    <col min="2955" max="2955" width="8.85546875" style="109"/>
    <col min="2956" max="2956" width="9.5703125" style="109" customWidth="1"/>
    <col min="2957" max="2959" width="8.85546875" style="109"/>
    <col min="2960" max="2960" width="8.5703125" style="109" customWidth="1"/>
    <col min="2961" max="2961" width="11.5703125" style="109" customWidth="1"/>
    <col min="2962" max="2964" width="9.5703125" style="109" customWidth="1"/>
    <col min="2965" max="2965" width="13.42578125" style="109" customWidth="1"/>
    <col min="2966" max="2966" width="8.85546875" style="109"/>
    <col min="2967" max="2967" width="13.85546875" style="109" customWidth="1"/>
    <col min="2968" max="2968" width="9.42578125" style="109" customWidth="1"/>
    <col min="2969" max="2972" width="8.85546875" style="109"/>
    <col min="2973" max="2974" width="10.85546875" style="109" customWidth="1"/>
    <col min="2975" max="2975" width="11.5703125" style="109" customWidth="1"/>
    <col min="2976" max="2980" width="10.85546875" style="109" customWidth="1"/>
    <col min="2981" max="2981" width="3.140625" style="109" customWidth="1"/>
    <col min="2982" max="2984" width="8.85546875" style="109"/>
    <col min="2985" max="2985" width="17" style="109" bestFit="1" customWidth="1"/>
    <col min="2986" max="2986" width="16.42578125" style="109" customWidth="1"/>
    <col min="2987" max="3104" width="8.85546875" style="109"/>
    <col min="3105" max="3105" width="10.42578125" style="109" customWidth="1"/>
    <col min="3106" max="3106" width="13.85546875" style="109" customWidth="1"/>
    <col min="3107" max="3107" width="11.42578125" style="109" customWidth="1"/>
    <col min="3108" max="3108" width="13.5703125" style="109" customWidth="1"/>
    <col min="3109" max="3109" width="17.5703125" style="109" customWidth="1"/>
    <col min="3110" max="3110" width="3" style="109" customWidth="1"/>
    <col min="3111" max="3112" width="10.42578125" style="109" customWidth="1"/>
    <col min="3113" max="3115" width="11.42578125" style="109" customWidth="1"/>
    <col min="3116" max="3116" width="18.42578125" style="109" customWidth="1"/>
    <col min="3117" max="3117" width="3.42578125" style="109" customWidth="1"/>
    <col min="3118" max="3118" width="8.85546875" style="109" customWidth="1"/>
    <col min="3119" max="3119" width="10.140625" style="109" customWidth="1"/>
    <col min="3120" max="3120" width="18.140625" style="109" customWidth="1"/>
    <col min="3121" max="3121" width="3.42578125" style="109" customWidth="1"/>
    <col min="3122" max="3122" width="16.5703125" style="109" customWidth="1"/>
    <col min="3123" max="3123" width="15" style="109" customWidth="1"/>
    <col min="3124" max="3127" width="14" style="109" customWidth="1"/>
    <col min="3128" max="3128" width="17.140625" style="109" customWidth="1"/>
    <col min="3129" max="3129" width="14" style="109" customWidth="1"/>
    <col min="3130" max="3130" width="20.85546875" style="109" customWidth="1"/>
    <col min="3131" max="3131" width="14" style="109" customWidth="1"/>
    <col min="3132" max="3132" width="3.42578125" style="109" customWidth="1"/>
    <col min="3133" max="3133" width="11.5703125" style="109" customWidth="1"/>
    <col min="3134" max="3134" width="12.5703125" style="109" customWidth="1"/>
    <col min="3135" max="3135" width="10.85546875" style="109" customWidth="1"/>
    <col min="3136" max="3136" width="13.85546875" style="109" customWidth="1"/>
    <col min="3137" max="3137" width="18.5703125" style="109" customWidth="1"/>
    <col min="3138" max="3138" width="6.5703125" style="109" customWidth="1"/>
    <col min="3139" max="3139" width="12" style="109" customWidth="1"/>
    <col min="3140" max="3140" width="14.42578125" style="109" customWidth="1"/>
    <col min="3141" max="3144" width="12" style="109" customWidth="1"/>
    <col min="3145" max="3145" width="1.85546875" style="109" customWidth="1"/>
    <col min="3146" max="3146" width="2.85546875" style="109" customWidth="1"/>
    <col min="3147" max="3147" width="12.5703125" style="109" customWidth="1"/>
    <col min="3148" max="3148" width="12" style="109" customWidth="1"/>
    <col min="3149" max="3149" width="11.5703125" style="109" customWidth="1"/>
    <col min="3150" max="3150" width="8.85546875" style="109"/>
    <col min="3151" max="3151" width="4.5703125" style="109" customWidth="1"/>
    <col min="3152" max="3152" width="23" style="109" customWidth="1"/>
    <col min="3153" max="3154" width="16.140625" style="109" customWidth="1"/>
    <col min="3155" max="3155" width="15.42578125" style="109" customWidth="1"/>
    <col min="3156" max="3156" width="18.42578125" style="109" customWidth="1"/>
    <col min="3157" max="3157" width="18" style="109" customWidth="1"/>
    <col min="3158" max="3158" width="22.85546875" style="109" customWidth="1"/>
    <col min="3159" max="3159" width="23.140625" style="109" customWidth="1"/>
    <col min="3160" max="3162" width="23" style="109" customWidth="1"/>
    <col min="3163" max="3163" width="14.140625" style="109" customWidth="1"/>
    <col min="3164" max="3164" width="14.42578125" style="109" customWidth="1"/>
    <col min="3165" max="3165" width="21.42578125" style="109" customWidth="1"/>
    <col min="3166" max="3166" width="23" style="109" customWidth="1"/>
    <col min="3167" max="3167" width="14.42578125" style="109" customWidth="1"/>
    <col min="3168" max="3168" width="16" style="109" customWidth="1"/>
    <col min="3169" max="3169" width="17.42578125" style="109" customWidth="1"/>
    <col min="3170" max="3172" width="16" style="109" customWidth="1"/>
    <col min="3173" max="3176" width="23" style="109" customWidth="1"/>
    <col min="3177" max="3177" width="16.140625" style="109" customWidth="1"/>
    <col min="3178" max="3178" width="16" style="109" customWidth="1"/>
    <col min="3179" max="3179" width="20.140625" style="109" customWidth="1"/>
    <col min="3180" max="3197" width="16" style="109" customWidth="1"/>
    <col min="3198" max="3198" width="2.5703125" style="109" customWidth="1"/>
    <col min="3199" max="3199" width="10.140625" style="109" customWidth="1"/>
    <col min="3200" max="3201" width="9.140625" style="109" customWidth="1"/>
    <col min="3202" max="3202" width="10.42578125" style="109" customWidth="1"/>
    <col min="3203" max="3205" width="10.5703125" style="109" customWidth="1"/>
    <col min="3206" max="3209" width="12.42578125" style="109" customWidth="1"/>
    <col min="3210" max="3210" width="14.42578125" style="109" customWidth="1"/>
    <col min="3211" max="3211" width="8.85546875" style="109"/>
    <col min="3212" max="3212" width="9.5703125" style="109" customWidth="1"/>
    <col min="3213" max="3215" width="8.85546875" style="109"/>
    <col min="3216" max="3216" width="8.5703125" style="109" customWidth="1"/>
    <col min="3217" max="3217" width="11.5703125" style="109" customWidth="1"/>
    <col min="3218" max="3220" width="9.5703125" style="109" customWidth="1"/>
    <col min="3221" max="3221" width="13.42578125" style="109" customWidth="1"/>
    <col min="3222" max="3222" width="8.85546875" style="109"/>
    <col min="3223" max="3223" width="13.85546875" style="109" customWidth="1"/>
    <col min="3224" max="3224" width="9.42578125" style="109" customWidth="1"/>
    <col min="3225" max="3228" width="8.85546875" style="109"/>
    <col min="3229" max="3230" width="10.85546875" style="109" customWidth="1"/>
    <col min="3231" max="3231" width="11.5703125" style="109" customWidth="1"/>
    <col min="3232" max="3236" width="10.85546875" style="109" customWidth="1"/>
    <col min="3237" max="3237" width="3.140625" style="109" customWidth="1"/>
    <col min="3238" max="3240" width="8.85546875" style="109"/>
    <col min="3241" max="3241" width="17" style="109" bestFit="1" customWidth="1"/>
    <col min="3242" max="3242" width="16.42578125" style="109" customWidth="1"/>
    <col min="3243" max="3360" width="8.85546875" style="109"/>
    <col min="3361" max="3361" width="10.42578125" style="109" customWidth="1"/>
    <col min="3362" max="3362" width="13.85546875" style="109" customWidth="1"/>
    <col min="3363" max="3363" width="11.42578125" style="109" customWidth="1"/>
    <col min="3364" max="3364" width="13.5703125" style="109" customWidth="1"/>
    <col min="3365" max="3365" width="17.5703125" style="109" customWidth="1"/>
    <col min="3366" max="3366" width="3" style="109" customWidth="1"/>
    <col min="3367" max="3368" width="10.42578125" style="109" customWidth="1"/>
    <col min="3369" max="3371" width="11.42578125" style="109" customWidth="1"/>
    <col min="3372" max="3372" width="18.42578125" style="109" customWidth="1"/>
    <col min="3373" max="3373" width="3.42578125" style="109" customWidth="1"/>
    <col min="3374" max="3374" width="8.85546875" style="109" customWidth="1"/>
    <col min="3375" max="3375" width="10.140625" style="109" customWidth="1"/>
    <col min="3376" max="3376" width="18.140625" style="109" customWidth="1"/>
    <col min="3377" max="3377" width="3.42578125" style="109" customWidth="1"/>
    <col min="3378" max="3378" width="16.5703125" style="109" customWidth="1"/>
    <col min="3379" max="3379" width="15" style="109" customWidth="1"/>
    <col min="3380" max="3383" width="14" style="109" customWidth="1"/>
    <col min="3384" max="3384" width="17.140625" style="109" customWidth="1"/>
    <col min="3385" max="3385" width="14" style="109" customWidth="1"/>
    <col min="3386" max="3386" width="20.85546875" style="109" customWidth="1"/>
    <col min="3387" max="3387" width="14" style="109" customWidth="1"/>
    <col min="3388" max="3388" width="3.42578125" style="109" customWidth="1"/>
    <col min="3389" max="3389" width="11.5703125" style="109" customWidth="1"/>
    <col min="3390" max="3390" width="12.5703125" style="109" customWidth="1"/>
    <col min="3391" max="3391" width="10.85546875" style="109" customWidth="1"/>
    <col min="3392" max="3392" width="13.85546875" style="109" customWidth="1"/>
    <col min="3393" max="3393" width="18.5703125" style="109" customWidth="1"/>
    <col min="3394" max="3394" width="6.5703125" style="109" customWidth="1"/>
    <col min="3395" max="3395" width="12" style="109" customWidth="1"/>
    <col min="3396" max="3396" width="14.42578125" style="109" customWidth="1"/>
    <col min="3397" max="3400" width="12" style="109" customWidth="1"/>
    <col min="3401" max="3401" width="1.85546875" style="109" customWidth="1"/>
    <col min="3402" max="3402" width="2.85546875" style="109" customWidth="1"/>
    <col min="3403" max="3403" width="12.5703125" style="109" customWidth="1"/>
    <col min="3404" max="3404" width="12" style="109" customWidth="1"/>
    <col min="3405" max="3405" width="11.5703125" style="109" customWidth="1"/>
    <col min="3406" max="3406" width="8.85546875" style="109"/>
    <col min="3407" max="3407" width="4.5703125" style="109" customWidth="1"/>
    <col min="3408" max="3408" width="23" style="109" customWidth="1"/>
    <col min="3409" max="3410" width="16.140625" style="109" customWidth="1"/>
    <col min="3411" max="3411" width="15.42578125" style="109" customWidth="1"/>
    <col min="3412" max="3412" width="18.42578125" style="109" customWidth="1"/>
    <col min="3413" max="3413" width="18" style="109" customWidth="1"/>
    <col min="3414" max="3414" width="22.85546875" style="109" customWidth="1"/>
    <col min="3415" max="3415" width="23.140625" style="109" customWidth="1"/>
    <col min="3416" max="3418" width="23" style="109" customWidth="1"/>
    <col min="3419" max="3419" width="14.140625" style="109" customWidth="1"/>
    <col min="3420" max="3420" width="14.42578125" style="109" customWidth="1"/>
    <col min="3421" max="3421" width="21.42578125" style="109" customWidth="1"/>
    <col min="3422" max="3422" width="23" style="109" customWidth="1"/>
    <col min="3423" max="3423" width="14.42578125" style="109" customWidth="1"/>
    <col min="3424" max="3424" width="16" style="109" customWidth="1"/>
    <col min="3425" max="3425" width="17.42578125" style="109" customWidth="1"/>
    <col min="3426" max="3428" width="16" style="109" customWidth="1"/>
    <col min="3429" max="3432" width="23" style="109" customWidth="1"/>
    <col min="3433" max="3433" width="16.140625" style="109" customWidth="1"/>
    <col min="3434" max="3434" width="16" style="109" customWidth="1"/>
    <col min="3435" max="3435" width="20.140625" style="109" customWidth="1"/>
    <col min="3436" max="3453" width="16" style="109" customWidth="1"/>
    <col min="3454" max="3454" width="2.5703125" style="109" customWidth="1"/>
    <col min="3455" max="3455" width="10.140625" style="109" customWidth="1"/>
    <col min="3456" max="3457" width="9.140625" style="109" customWidth="1"/>
    <col min="3458" max="3458" width="10.42578125" style="109" customWidth="1"/>
    <col min="3459" max="3461" width="10.5703125" style="109" customWidth="1"/>
    <col min="3462" max="3465" width="12.42578125" style="109" customWidth="1"/>
    <col min="3466" max="3466" width="14.42578125" style="109" customWidth="1"/>
    <col min="3467" max="3467" width="8.85546875" style="109"/>
    <col min="3468" max="3468" width="9.5703125" style="109" customWidth="1"/>
    <col min="3469" max="3471" width="8.85546875" style="109"/>
    <col min="3472" max="3472" width="8.5703125" style="109" customWidth="1"/>
    <col min="3473" max="3473" width="11.5703125" style="109" customWidth="1"/>
    <col min="3474" max="3476" width="9.5703125" style="109" customWidth="1"/>
    <col min="3477" max="3477" width="13.42578125" style="109" customWidth="1"/>
    <col min="3478" max="3478" width="8.85546875" style="109"/>
    <col min="3479" max="3479" width="13.85546875" style="109" customWidth="1"/>
    <col min="3480" max="3480" width="9.42578125" style="109" customWidth="1"/>
    <col min="3481" max="3484" width="8.85546875" style="109"/>
    <col min="3485" max="3486" width="10.85546875" style="109" customWidth="1"/>
    <col min="3487" max="3487" width="11.5703125" style="109" customWidth="1"/>
    <col min="3488" max="3492" width="10.85546875" style="109" customWidth="1"/>
    <col min="3493" max="3493" width="3.140625" style="109" customWidth="1"/>
    <col min="3494" max="3496" width="8.85546875" style="109"/>
    <col min="3497" max="3497" width="17" style="109" bestFit="1" customWidth="1"/>
    <col min="3498" max="3498" width="16.42578125" style="109" customWidth="1"/>
    <col min="3499" max="3616" width="8.85546875" style="109"/>
    <col min="3617" max="3617" width="10.42578125" style="109" customWidth="1"/>
    <col min="3618" max="3618" width="13.85546875" style="109" customWidth="1"/>
    <col min="3619" max="3619" width="11.42578125" style="109" customWidth="1"/>
    <col min="3620" max="3620" width="13.5703125" style="109" customWidth="1"/>
    <col min="3621" max="3621" width="17.5703125" style="109" customWidth="1"/>
    <col min="3622" max="3622" width="3" style="109" customWidth="1"/>
    <col min="3623" max="3624" width="10.42578125" style="109" customWidth="1"/>
    <col min="3625" max="3627" width="11.42578125" style="109" customWidth="1"/>
    <col min="3628" max="3628" width="18.42578125" style="109" customWidth="1"/>
    <col min="3629" max="3629" width="3.42578125" style="109" customWidth="1"/>
    <col min="3630" max="3630" width="8.85546875" style="109" customWidth="1"/>
    <col min="3631" max="3631" width="10.140625" style="109" customWidth="1"/>
    <col min="3632" max="3632" width="18.140625" style="109" customWidth="1"/>
    <col min="3633" max="3633" width="3.42578125" style="109" customWidth="1"/>
    <col min="3634" max="3634" width="16.5703125" style="109" customWidth="1"/>
    <col min="3635" max="3635" width="15" style="109" customWidth="1"/>
    <col min="3636" max="3639" width="14" style="109" customWidth="1"/>
    <col min="3640" max="3640" width="17.140625" style="109" customWidth="1"/>
    <col min="3641" max="3641" width="14" style="109" customWidth="1"/>
    <col min="3642" max="3642" width="20.85546875" style="109" customWidth="1"/>
    <col min="3643" max="3643" width="14" style="109" customWidth="1"/>
    <col min="3644" max="3644" width="3.42578125" style="109" customWidth="1"/>
    <col min="3645" max="3645" width="11.5703125" style="109" customWidth="1"/>
    <col min="3646" max="3646" width="12.5703125" style="109" customWidth="1"/>
    <col min="3647" max="3647" width="10.85546875" style="109" customWidth="1"/>
    <col min="3648" max="3648" width="13.85546875" style="109" customWidth="1"/>
    <col min="3649" max="3649" width="18.5703125" style="109" customWidth="1"/>
    <col min="3650" max="3650" width="6.5703125" style="109" customWidth="1"/>
    <col min="3651" max="3651" width="12" style="109" customWidth="1"/>
    <col min="3652" max="3652" width="14.42578125" style="109" customWidth="1"/>
    <col min="3653" max="3656" width="12" style="109" customWidth="1"/>
    <col min="3657" max="3657" width="1.85546875" style="109" customWidth="1"/>
    <col min="3658" max="3658" width="2.85546875" style="109" customWidth="1"/>
    <col min="3659" max="3659" width="12.5703125" style="109" customWidth="1"/>
    <col min="3660" max="3660" width="12" style="109" customWidth="1"/>
    <col min="3661" max="3661" width="11.5703125" style="109" customWidth="1"/>
    <col min="3662" max="3662" width="8.85546875" style="109"/>
    <col min="3663" max="3663" width="4.5703125" style="109" customWidth="1"/>
    <col min="3664" max="3664" width="23" style="109" customWidth="1"/>
    <col min="3665" max="3666" width="16.140625" style="109" customWidth="1"/>
    <col min="3667" max="3667" width="15.42578125" style="109" customWidth="1"/>
    <col min="3668" max="3668" width="18.42578125" style="109" customWidth="1"/>
    <col min="3669" max="3669" width="18" style="109" customWidth="1"/>
    <col min="3670" max="3670" width="22.85546875" style="109" customWidth="1"/>
    <col min="3671" max="3671" width="23.140625" style="109" customWidth="1"/>
    <col min="3672" max="3674" width="23" style="109" customWidth="1"/>
    <col min="3675" max="3675" width="14.140625" style="109" customWidth="1"/>
    <col min="3676" max="3676" width="14.42578125" style="109" customWidth="1"/>
    <col min="3677" max="3677" width="21.42578125" style="109" customWidth="1"/>
    <col min="3678" max="3678" width="23" style="109" customWidth="1"/>
    <col min="3679" max="3679" width="14.42578125" style="109" customWidth="1"/>
    <col min="3680" max="3680" width="16" style="109" customWidth="1"/>
    <col min="3681" max="3681" width="17.42578125" style="109" customWidth="1"/>
    <col min="3682" max="3684" width="16" style="109" customWidth="1"/>
    <col min="3685" max="3688" width="23" style="109" customWidth="1"/>
    <col min="3689" max="3689" width="16.140625" style="109" customWidth="1"/>
    <col min="3690" max="3690" width="16" style="109" customWidth="1"/>
    <col min="3691" max="3691" width="20.140625" style="109" customWidth="1"/>
    <col min="3692" max="3709" width="16" style="109" customWidth="1"/>
    <col min="3710" max="3710" width="2.5703125" style="109" customWidth="1"/>
    <col min="3711" max="3711" width="10.140625" style="109" customWidth="1"/>
    <col min="3712" max="3713" width="9.140625" style="109" customWidth="1"/>
    <col min="3714" max="3714" width="10.42578125" style="109" customWidth="1"/>
    <col min="3715" max="3717" width="10.5703125" style="109" customWidth="1"/>
    <col min="3718" max="3721" width="12.42578125" style="109" customWidth="1"/>
    <col min="3722" max="3722" width="14.42578125" style="109" customWidth="1"/>
    <col min="3723" max="3723" width="8.85546875" style="109"/>
    <col min="3724" max="3724" width="9.5703125" style="109" customWidth="1"/>
    <col min="3725" max="3727" width="8.85546875" style="109"/>
    <col min="3728" max="3728" width="8.5703125" style="109" customWidth="1"/>
    <col min="3729" max="3729" width="11.5703125" style="109" customWidth="1"/>
    <col min="3730" max="3732" width="9.5703125" style="109" customWidth="1"/>
    <col min="3733" max="3733" width="13.42578125" style="109" customWidth="1"/>
    <col min="3734" max="3734" width="8.85546875" style="109"/>
    <col min="3735" max="3735" width="13.85546875" style="109" customWidth="1"/>
    <col min="3736" max="3736" width="9.42578125" style="109" customWidth="1"/>
    <col min="3737" max="3740" width="8.85546875" style="109"/>
    <col min="3741" max="3742" width="10.85546875" style="109" customWidth="1"/>
    <col min="3743" max="3743" width="11.5703125" style="109" customWidth="1"/>
    <col min="3744" max="3748" width="10.85546875" style="109" customWidth="1"/>
    <col min="3749" max="3749" width="3.140625" style="109" customWidth="1"/>
    <col min="3750" max="3752" width="8.85546875" style="109"/>
    <col min="3753" max="3753" width="17" style="109" bestFit="1" customWidth="1"/>
    <col min="3754" max="3754" width="16.42578125" style="109" customWidth="1"/>
    <col min="3755" max="3872" width="8.85546875" style="109"/>
    <col min="3873" max="3873" width="10.42578125" style="109" customWidth="1"/>
    <col min="3874" max="3874" width="13.85546875" style="109" customWidth="1"/>
    <col min="3875" max="3875" width="11.42578125" style="109" customWidth="1"/>
    <col min="3876" max="3876" width="13.5703125" style="109" customWidth="1"/>
    <col min="3877" max="3877" width="17.5703125" style="109" customWidth="1"/>
    <col min="3878" max="3878" width="3" style="109" customWidth="1"/>
    <col min="3879" max="3880" width="10.42578125" style="109" customWidth="1"/>
    <col min="3881" max="3883" width="11.42578125" style="109" customWidth="1"/>
    <col min="3884" max="3884" width="18.42578125" style="109" customWidth="1"/>
    <col min="3885" max="3885" width="3.42578125" style="109" customWidth="1"/>
    <col min="3886" max="3886" width="8.85546875" style="109" customWidth="1"/>
    <col min="3887" max="3887" width="10.140625" style="109" customWidth="1"/>
    <col min="3888" max="3888" width="18.140625" style="109" customWidth="1"/>
    <col min="3889" max="3889" width="3.42578125" style="109" customWidth="1"/>
    <col min="3890" max="3890" width="16.5703125" style="109" customWidth="1"/>
    <col min="3891" max="3891" width="15" style="109" customWidth="1"/>
    <col min="3892" max="3895" width="14" style="109" customWidth="1"/>
    <col min="3896" max="3896" width="17.140625" style="109" customWidth="1"/>
    <col min="3897" max="3897" width="14" style="109" customWidth="1"/>
    <col min="3898" max="3898" width="20.85546875" style="109" customWidth="1"/>
    <col min="3899" max="3899" width="14" style="109" customWidth="1"/>
    <col min="3900" max="3900" width="3.42578125" style="109" customWidth="1"/>
    <col min="3901" max="3901" width="11.5703125" style="109" customWidth="1"/>
    <col min="3902" max="3902" width="12.5703125" style="109" customWidth="1"/>
    <col min="3903" max="3903" width="10.85546875" style="109" customWidth="1"/>
    <col min="3904" max="3904" width="13.85546875" style="109" customWidth="1"/>
    <col min="3905" max="3905" width="18.5703125" style="109" customWidth="1"/>
    <col min="3906" max="3906" width="6.5703125" style="109" customWidth="1"/>
    <col min="3907" max="3907" width="12" style="109" customWidth="1"/>
    <col min="3908" max="3908" width="14.42578125" style="109" customWidth="1"/>
    <col min="3909" max="3912" width="12" style="109" customWidth="1"/>
    <col min="3913" max="3913" width="1.85546875" style="109" customWidth="1"/>
    <col min="3914" max="3914" width="2.85546875" style="109" customWidth="1"/>
    <col min="3915" max="3915" width="12.5703125" style="109" customWidth="1"/>
    <col min="3916" max="3916" width="12" style="109" customWidth="1"/>
    <col min="3917" max="3917" width="11.5703125" style="109" customWidth="1"/>
    <col min="3918" max="3918" width="8.85546875" style="109"/>
    <col min="3919" max="3919" width="4.5703125" style="109" customWidth="1"/>
    <col min="3920" max="3920" width="23" style="109" customWidth="1"/>
    <col min="3921" max="3922" width="16.140625" style="109" customWidth="1"/>
    <col min="3923" max="3923" width="15.42578125" style="109" customWidth="1"/>
    <col min="3924" max="3924" width="18.42578125" style="109" customWidth="1"/>
    <col min="3925" max="3925" width="18" style="109" customWidth="1"/>
    <col min="3926" max="3926" width="22.85546875" style="109" customWidth="1"/>
    <col min="3927" max="3927" width="23.140625" style="109" customWidth="1"/>
    <col min="3928" max="3930" width="23" style="109" customWidth="1"/>
    <col min="3931" max="3931" width="14.140625" style="109" customWidth="1"/>
    <col min="3932" max="3932" width="14.42578125" style="109" customWidth="1"/>
    <col min="3933" max="3933" width="21.42578125" style="109" customWidth="1"/>
    <col min="3934" max="3934" width="23" style="109" customWidth="1"/>
    <col min="3935" max="3935" width="14.42578125" style="109" customWidth="1"/>
    <col min="3936" max="3936" width="16" style="109" customWidth="1"/>
    <col min="3937" max="3937" width="17.42578125" style="109" customWidth="1"/>
    <col min="3938" max="3940" width="16" style="109" customWidth="1"/>
    <col min="3941" max="3944" width="23" style="109" customWidth="1"/>
    <col min="3945" max="3945" width="16.140625" style="109" customWidth="1"/>
    <col min="3946" max="3946" width="16" style="109" customWidth="1"/>
    <col min="3947" max="3947" width="20.140625" style="109" customWidth="1"/>
    <col min="3948" max="3965" width="16" style="109" customWidth="1"/>
    <col min="3966" max="3966" width="2.5703125" style="109" customWidth="1"/>
    <col min="3967" max="3967" width="10.140625" style="109" customWidth="1"/>
    <col min="3968" max="3969" width="9.140625" style="109" customWidth="1"/>
    <col min="3970" max="3970" width="10.42578125" style="109" customWidth="1"/>
    <col min="3971" max="3973" width="10.5703125" style="109" customWidth="1"/>
    <col min="3974" max="3977" width="12.42578125" style="109" customWidth="1"/>
    <col min="3978" max="3978" width="14.42578125" style="109" customWidth="1"/>
    <col min="3979" max="3979" width="8.85546875" style="109"/>
    <col min="3980" max="3980" width="9.5703125" style="109" customWidth="1"/>
    <col min="3981" max="3983" width="8.85546875" style="109"/>
    <col min="3984" max="3984" width="8.5703125" style="109" customWidth="1"/>
    <col min="3985" max="3985" width="11.5703125" style="109" customWidth="1"/>
    <col min="3986" max="3988" width="9.5703125" style="109" customWidth="1"/>
    <col min="3989" max="3989" width="13.42578125" style="109" customWidth="1"/>
    <col min="3990" max="3990" width="8.85546875" style="109"/>
    <col min="3991" max="3991" width="13.85546875" style="109" customWidth="1"/>
    <col min="3992" max="3992" width="9.42578125" style="109" customWidth="1"/>
    <col min="3993" max="3996" width="8.85546875" style="109"/>
    <col min="3997" max="3998" width="10.85546875" style="109" customWidth="1"/>
    <col min="3999" max="3999" width="11.5703125" style="109" customWidth="1"/>
    <col min="4000" max="4004" width="10.85546875" style="109" customWidth="1"/>
    <col min="4005" max="4005" width="3.140625" style="109" customWidth="1"/>
    <col min="4006" max="4008" width="8.85546875" style="109"/>
    <col min="4009" max="4009" width="17" style="109" bestFit="1" customWidth="1"/>
    <col min="4010" max="4010" width="16.42578125" style="109" customWidth="1"/>
    <col min="4011" max="4128" width="8.85546875" style="109"/>
    <col min="4129" max="4129" width="10.42578125" style="109" customWidth="1"/>
    <col min="4130" max="4130" width="13.85546875" style="109" customWidth="1"/>
    <col min="4131" max="4131" width="11.42578125" style="109" customWidth="1"/>
    <col min="4132" max="4132" width="13.5703125" style="109" customWidth="1"/>
    <col min="4133" max="4133" width="17.5703125" style="109" customWidth="1"/>
    <col min="4134" max="4134" width="3" style="109" customWidth="1"/>
    <col min="4135" max="4136" width="10.42578125" style="109" customWidth="1"/>
    <col min="4137" max="4139" width="11.42578125" style="109" customWidth="1"/>
    <col min="4140" max="4140" width="18.42578125" style="109" customWidth="1"/>
    <col min="4141" max="4141" width="3.42578125" style="109" customWidth="1"/>
    <col min="4142" max="4142" width="8.85546875" style="109" customWidth="1"/>
    <col min="4143" max="4143" width="10.140625" style="109" customWidth="1"/>
    <col min="4144" max="4144" width="18.140625" style="109" customWidth="1"/>
    <col min="4145" max="4145" width="3.42578125" style="109" customWidth="1"/>
    <col min="4146" max="4146" width="16.5703125" style="109" customWidth="1"/>
    <col min="4147" max="4147" width="15" style="109" customWidth="1"/>
    <col min="4148" max="4151" width="14" style="109" customWidth="1"/>
    <col min="4152" max="4152" width="17.140625" style="109" customWidth="1"/>
    <col min="4153" max="4153" width="14" style="109" customWidth="1"/>
    <col min="4154" max="4154" width="20.85546875" style="109" customWidth="1"/>
    <col min="4155" max="4155" width="14" style="109" customWidth="1"/>
    <col min="4156" max="4156" width="3.42578125" style="109" customWidth="1"/>
    <col min="4157" max="4157" width="11.5703125" style="109" customWidth="1"/>
    <col min="4158" max="4158" width="12.5703125" style="109" customWidth="1"/>
    <col min="4159" max="4159" width="10.85546875" style="109" customWidth="1"/>
    <col min="4160" max="4160" width="13.85546875" style="109" customWidth="1"/>
    <col min="4161" max="4161" width="18.5703125" style="109" customWidth="1"/>
    <col min="4162" max="4162" width="6.5703125" style="109" customWidth="1"/>
    <col min="4163" max="4163" width="12" style="109" customWidth="1"/>
    <col min="4164" max="4164" width="14.42578125" style="109" customWidth="1"/>
    <col min="4165" max="4168" width="12" style="109" customWidth="1"/>
    <col min="4169" max="4169" width="1.85546875" style="109" customWidth="1"/>
    <col min="4170" max="4170" width="2.85546875" style="109" customWidth="1"/>
    <col min="4171" max="4171" width="12.5703125" style="109" customWidth="1"/>
    <col min="4172" max="4172" width="12" style="109" customWidth="1"/>
    <col min="4173" max="4173" width="11.5703125" style="109" customWidth="1"/>
    <col min="4174" max="4174" width="8.85546875" style="109"/>
    <col min="4175" max="4175" width="4.5703125" style="109" customWidth="1"/>
    <col min="4176" max="4176" width="23" style="109" customWidth="1"/>
    <col min="4177" max="4178" width="16.140625" style="109" customWidth="1"/>
    <col min="4179" max="4179" width="15.42578125" style="109" customWidth="1"/>
    <col min="4180" max="4180" width="18.42578125" style="109" customWidth="1"/>
    <col min="4181" max="4181" width="18" style="109" customWidth="1"/>
    <col min="4182" max="4182" width="22.85546875" style="109" customWidth="1"/>
    <col min="4183" max="4183" width="23.140625" style="109" customWidth="1"/>
    <col min="4184" max="4186" width="23" style="109" customWidth="1"/>
    <col min="4187" max="4187" width="14.140625" style="109" customWidth="1"/>
    <col min="4188" max="4188" width="14.42578125" style="109" customWidth="1"/>
    <col min="4189" max="4189" width="21.42578125" style="109" customWidth="1"/>
    <col min="4190" max="4190" width="23" style="109" customWidth="1"/>
    <col min="4191" max="4191" width="14.42578125" style="109" customWidth="1"/>
    <col min="4192" max="4192" width="16" style="109" customWidth="1"/>
    <col min="4193" max="4193" width="17.42578125" style="109" customWidth="1"/>
    <col min="4194" max="4196" width="16" style="109" customWidth="1"/>
    <col min="4197" max="4200" width="23" style="109" customWidth="1"/>
    <col min="4201" max="4201" width="16.140625" style="109" customWidth="1"/>
    <col min="4202" max="4202" width="16" style="109" customWidth="1"/>
    <col min="4203" max="4203" width="20.140625" style="109" customWidth="1"/>
    <col min="4204" max="4221" width="16" style="109" customWidth="1"/>
    <col min="4222" max="4222" width="2.5703125" style="109" customWidth="1"/>
    <col min="4223" max="4223" width="10.140625" style="109" customWidth="1"/>
    <col min="4224" max="4225" width="9.140625" style="109" customWidth="1"/>
    <col min="4226" max="4226" width="10.42578125" style="109" customWidth="1"/>
    <col min="4227" max="4229" width="10.5703125" style="109" customWidth="1"/>
    <col min="4230" max="4233" width="12.42578125" style="109" customWidth="1"/>
    <col min="4234" max="4234" width="14.42578125" style="109" customWidth="1"/>
    <col min="4235" max="4235" width="8.85546875" style="109"/>
    <col min="4236" max="4236" width="9.5703125" style="109" customWidth="1"/>
    <col min="4237" max="4239" width="8.85546875" style="109"/>
    <col min="4240" max="4240" width="8.5703125" style="109" customWidth="1"/>
    <col min="4241" max="4241" width="11.5703125" style="109" customWidth="1"/>
    <col min="4242" max="4244" width="9.5703125" style="109" customWidth="1"/>
    <col min="4245" max="4245" width="13.42578125" style="109" customWidth="1"/>
    <col min="4246" max="4246" width="8.85546875" style="109"/>
    <col min="4247" max="4247" width="13.85546875" style="109" customWidth="1"/>
    <col min="4248" max="4248" width="9.42578125" style="109" customWidth="1"/>
    <col min="4249" max="4252" width="8.85546875" style="109"/>
    <col min="4253" max="4254" width="10.85546875" style="109" customWidth="1"/>
    <col min="4255" max="4255" width="11.5703125" style="109" customWidth="1"/>
    <col min="4256" max="4260" width="10.85546875" style="109" customWidth="1"/>
    <col min="4261" max="4261" width="3.140625" style="109" customWidth="1"/>
    <col min="4262" max="4264" width="8.85546875" style="109"/>
    <col min="4265" max="4265" width="17" style="109" bestFit="1" customWidth="1"/>
    <col min="4266" max="4266" width="16.42578125" style="109" customWidth="1"/>
    <col min="4267" max="4384" width="8.85546875" style="109"/>
    <col min="4385" max="4385" width="10.42578125" style="109" customWidth="1"/>
    <col min="4386" max="4386" width="13.85546875" style="109" customWidth="1"/>
    <col min="4387" max="4387" width="11.42578125" style="109" customWidth="1"/>
    <col min="4388" max="4388" width="13.5703125" style="109" customWidth="1"/>
    <col min="4389" max="4389" width="17.5703125" style="109" customWidth="1"/>
    <col min="4390" max="4390" width="3" style="109" customWidth="1"/>
    <col min="4391" max="4392" width="10.42578125" style="109" customWidth="1"/>
    <col min="4393" max="4395" width="11.42578125" style="109" customWidth="1"/>
    <col min="4396" max="4396" width="18.42578125" style="109" customWidth="1"/>
    <col min="4397" max="4397" width="3.42578125" style="109" customWidth="1"/>
    <col min="4398" max="4398" width="8.85546875" style="109" customWidth="1"/>
    <col min="4399" max="4399" width="10.140625" style="109" customWidth="1"/>
    <col min="4400" max="4400" width="18.140625" style="109" customWidth="1"/>
    <col min="4401" max="4401" width="3.42578125" style="109" customWidth="1"/>
    <col min="4402" max="4402" width="16.5703125" style="109" customWidth="1"/>
    <col min="4403" max="4403" width="15" style="109" customWidth="1"/>
    <col min="4404" max="4407" width="14" style="109" customWidth="1"/>
    <col min="4408" max="4408" width="17.140625" style="109" customWidth="1"/>
    <col min="4409" max="4409" width="14" style="109" customWidth="1"/>
    <col min="4410" max="4410" width="20.85546875" style="109" customWidth="1"/>
    <col min="4411" max="4411" width="14" style="109" customWidth="1"/>
    <col min="4412" max="4412" width="3.42578125" style="109" customWidth="1"/>
    <col min="4413" max="4413" width="11.5703125" style="109" customWidth="1"/>
    <col min="4414" max="4414" width="12.5703125" style="109" customWidth="1"/>
    <col min="4415" max="4415" width="10.85546875" style="109" customWidth="1"/>
    <col min="4416" max="4416" width="13.85546875" style="109" customWidth="1"/>
    <col min="4417" max="4417" width="18.5703125" style="109" customWidth="1"/>
    <col min="4418" max="4418" width="6.5703125" style="109" customWidth="1"/>
    <col min="4419" max="4419" width="12" style="109" customWidth="1"/>
    <col min="4420" max="4420" width="14.42578125" style="109" customWidth="1"/>
    <col min="4421" max="4424" width="12" style="109" customWidth="1"/>
    <col min="4425" max="4425" width="1.85546875" style="109" customWidth="1"/>
    <col min="4426" max="4426" width="2.85546875" style="109" customWidth="1"/>
    <col min="4427" max="4427" width="12.5703125" style="109" customWidth="1"/>
    <col min="4428" max="4428" width="12" style="109" customWidth="1"/>
    <col min="4429" max="4429" width="11.5703125" style="109" customWidth="1"/>
    <col min="4430" max="4430" width="8.85546875" style="109"/>
    <col min="4431" max="4431" width="4.5703125" style="109" customWidth="1"/>
    <col min="4432" max="4432" width="23" style="109" customWidth="1"/>
    <col min="4433" max="4434" width="16.140625" style="109" customWidth="1"/>
    <col min="4435" max="4435" width="15.42578125" style="109" customWidth="1"/>
    <col min="4436" max="4436" width="18.42578125" style="109" customWidth="1"/>
    <col min="4437" max="4437" width="18" style="109" customWidth="1"/>
    <col min="4438" max="4438" width="22.85546875" style="109" customWidth="1"/>
    <col min="4439" max="4439" width="23.140625" style="109" customWidth="1"/>
    <col min="4440" max="4442" width="23" style="109" customWidth="1"/>
    <col min="4443" max="4443" width="14.140625" style="109" customWidth="1"/>
    <col min="4444" max="4444" width="14.42578125" style="109" customWidth="1"/>
    <col min="4445" max="4445" width="21.42578125" style="109" customWidth="1"/>
    <col min="4446" max="4446" width="23" style="109" customWidth="1"/>
    <col min="4447" max="4447" width="14.42578125" style="109" customWidth="1"/>
    <col min="4448" max="4448" width="16" style="109" customWidth="1"/>
    <col min="4449" max="4449" width="17.42578125" style="109" customWidth="1"/>
    <col min="4450" max="4452" width="16" style="109" customWidth="1"/>
    <col min="4453" max="4456" width="23" style="109" customWidth="1"/>
    <col min="4457" max="4457" width="16.140625" style="109" customWidth="1"/>
    <col min="4458" max="4458" width="16" style="109" customWidth="1"/>
    <col min="4459" max="4459" width="20.140625" style="109" customWidth="1"/>
    <col min="4460" max="4477" width="16" style="109" customWidth="1"/>
    <col min="4478" max="4478" width="2.5703125" style="109" customWidth="1"/>
    <col min="4479" max="4479" width="10.140625" style="109" customWidth="1"/>
    <col min="4480" max="4481" width="9.140625" style="109" customWidth="1"/>
    <col min="4482" max="4482" width="10.42578125" style="109" customWidth="1"/>
    <col min="4483" max="4485" width="10.5703125" style="109" customWidth="1"/>
    <col min="4486" max="4489" width="12.42578125" style="109" customWidth="1"/>
    <col min="4490" max="4490" width="14.42578125" style="109" customWidth="1"/>
    <col min="4491" max="4491" width="8.85546875" style="109"/>
    <col min="4492" max="4492" width="9.5703125" style="109" customWidth="1"/>
    <col min="4493" max="4495" width="8.85546875" style="109"/>
    <col min="4496" max="4496" width="8.5703125" style="109" customWidth="1"/>
    <col min="4497" max="4497" width="11.5703125" style="109" customWidth="1"/>
    <col min="4498" max="4500" width="9.5703125" style="109" customWidth="1"/>
    <col min="4501" max="4501" width="13.42578125" style="109" customWidth="1"/>
    <col min="4502" max="4502" width="8.85546875" style="109"/>
    <col min="4503" max="4503" width="13.85546875" style="109" customWidth="1"/>
    <col min="4504" max="4504" width="9.42578125" style="109" customWidth="1"/>
    <col min="4505" max="4508" width="8.85546875" style="109"/>
    <col min="4509" max="4510" width="10.85546875" style="109" customWidth="1"/>
    <col min="4511" max="4511" width="11.5703125" style="109" customWidth="1"/>
    <col min="4512" max="4516" width="10.85546875" style="109" customWidth="1"/>
    <col min="4517" max="4517" width="3.140625" style="109" customWidth="1"/>
    <col min="4518" max="4520" width="8.85546875" style="109"/>
    <col min="4521" max="4521" width="17" style="109" bestFit="1" customWidth="1"/>
    <col min="4522" max="4522" width="16.42578125" style="109" customWidth="1"/>
    <col min="4523" max="4640" width="8.85546875" style="109"/>
    <col min="4641" max="4641" width="10.42578125" style="109" customWidth="1"/>
    <col min="4642" max="4642" width="13.85546875" style="109" customWidth="1"/>
    <col min="4643" max="4643" width="11.42578125" style="109" customWidth="1"/>
    <col min="4644" max="4644" width="13.5703125" style="109" customWidth="1"/>
    <col min="4645" max="4645" width="17.5703125" style="109" customWidth="1"/>
    <col min="4646" max="4646" width="3" style="109" customWidth="1"/>
    <col min="4647" max="4648" width="10.42578125" style="109" customWidth="1"/>
    <col min="4649" max="4651" width="11.42578125" style="109" customWidth="1"/>
    <col min="4652" max="4652" width="18.42578125" style="109" customWidth="1"/>
    <col min="4653" max="4653" width="3.42578125" style="109" customWidth="1"/>
    <col min="4654" max="4654" width="8.85546875" style="109" customWidth="1"/>
    <col min="4655" max="4655" width="10.140625" style="109" customWidth="1"/>
    <col min="4656" max="4656" width="18.140625" style="109" customWidth="1"/>
    <col min="4657" max="4657" width="3.42578125" style="109" customWidth="1"/>
    <col min="4658" max="4658" width="16.5703125" style="109" customWidth="1"/>
    <col min="4659" max="4659" width="15" style="109" customWidth="1"/>
    <col min="4660" max="4663" width="14" style="109" customWidth="1"/>
    <col min="4664" max="4664" width="17.140625" style="109" customWidth="1"/>
    <col min="4665" max="4665" width="14" style="109" customWidth="1"/>
    <col min="4666" max="4666" width="20.85546875" style="109" customWidth="1"/>
    <col min="4667" max="4667" width="14" style="109" customWidth="1"/>
    <col min="4668" max="4668" width="3.42578125" style="109" customWidth="1"/>
    <col min="4669" max="4669" width="11.5703125" style="109" customWidth="1"/>
    <col min="4670" max="4670" width="12.5703125" style="109" customWidth="1"/>
    <col min="4671" max="4671" width="10.85546875" style="109" customWidth="1"/>
    <col min="4672" max="4672" width="13.85546875" style="109" customWidth="1"/>
    <col min="4673" max="4673" width="18.5703125" style="109" customWidth="1"/>
    <col min="4674" max="4674" width="6.5703125" style="109" customWidth="1"/>
    <col min="4675" max="4675" width="12" style="109" customWidth="1"/>
    <col min="4676" max="4676" width="14.42578125" style="109" customWidth="1"/>
    <col min="4677" max="4680" width="12" style="109" customWidth="1"/>
    <col min="4681" max="4681" width="1.85546875" style="109" customWidth="1"/>
    <col min="4682" max="4682" width="2.85546875" style="109" customWidth="1"/>
    <col min="4683" max="4683" width="12.5703125" style="109" customWidth="1"/>
    <col min="4684" max="4684" width="12" style="109" customWidth="1"/>
    <col min="4685" max="4685" width="11.5703125" style="109" customWidth="1"/>
    <col min="4686" max="4686" width="8.85546875" style="109"/>
    <col min="4687" max="4687" width="4.5703125" style="109" customWidth="1"/>
    <col min="4688" max="4688" width="23" style="109" customWidth="1"/>
    <col min="4689" max="4690" width="16.140625" style="109" customWidth="1"/>
    <col min="4691" max="4691" width="15.42578125" style="109" customWidth="1"/>
    <col min="4692" max="4692" width="18.42578125" style="109" customWidth="1"/>
    <col min="4693" max="4693" width="18" style="109" customWidth="1"/>
    <col min="4694" max="4694" width="22.85546875" style="109" customWidth="1"/>
    <col min="4695" max="4695" width="23.140625" style="109" customWidth="1"/>
    <col min="4696" max="4698" width="23" style="109" customWidth="1"/>
    <col min="4699" max="4699" width="14.140625" style="109" customWidth="1"/>
    <col min="4700" max="4700" width="14.42578125" style="109" customWidth="1"/>
    <col min="4701" max="4701" width="21.42578125" style="109" customWidth="1"/>
    <col min="4702" max="4702" width="23" style="109" customWidth="1"/>
    <col min="4703" max="4703" width="14.42578125" style="109" customWidth="1"/>
    <col min="4704" max="4704" width="16" style="109" customWidth="1"/>
    <col min="4705" max="4705" width="17.42578125" style="109" customWidth="1"/>
    <col min="4706" max="4708" width="16" style="109" customWidth="1"/>
    <col min="4709" max="4712" width="23" style="109" customWidth="1"/>
    <col min="4713" max="4713" width="16.140625" style="109" customWidth="1"/>
    <col min="4714" max="4714" width="16" style="109" customWidth="1"/>
    <col min="4715" max="4715" width="20.140625" style="109" customWidth="1"/>
    <col min="4716" max="4733" width="16" style="109" customWidth="1"/>
    <col min="4734" max="4734" width="2.5703125" style="109" customWidth="1"/>
    <col min="4735" max="4735" width="10.140625" style="109" customWidth="1"/>
    <col min="4736" max="4737" width="9.140625" style="109" customWidth="1"/>
    <col min="4738" max="4738" width="10.42578125" style="109" customWidth="1"/>
    <col min="4739" max="4741" width="10.5703125" style="109" customWidth="1"/>
    <col min="4742" max="4745" width="12.42578125" style="109" customWidth="1"/>
    <col min="4746" max="4746" width="14.42578125" style="109" customWidth="1"/>
    <col min="4747" max="4747" width="8.85546875" style="109"/>
    <col min="4748" max="4748" width="9.5703125" style="109" customWidth="1"/>
    <col min="4749" max="4751" width="8.85546875" style="109"/>
    <col min="4752" max="4752" width="8.5703125" style="109" customWidth="1"/>
    <col min="4753" max="4753" width="11.5703125" style="109" customWidth="1"/>
    <col min="4754" max="4756" width="9.5703125" style="109" customWidth="1"/>
    <col min="4757" max="4757" width="13.42578125" style="109" customWidth="1"/>
    <col min="4758" max="4758" width="8.85546875" style="109"/>
    <col min="4759" max="4759" width="13.85546875" style="109" customWidth="1"/>
    <col min="4760" max="4760" width="9.42578125" style="109" customWidth="1"/>
    <col min="4761" max="4764" width="8.85546875" style="109"/>
    <col min="4765" max="4766" width="10.85546875" style="109" customWidth="1"/>
    <col min="4767" max="4767" width="11.5703125" style="109" customWidth="1"/>
    <col min="4768" max="4772" width="10.85546875" style="109" customWidth="1"/>
    <col min="4773" max="4773" width="3.140625" style="109" customWidth="1"/>
    <col min="4774" max="4776" width="8.85546875" style="109"/>
    <col min="4777" max="4777" width="17" style="109" bestFit="1" customWidth="1"/>
    <col min="4778" max="4778" width="16.42578125" style="109" customWidth="1"/>
    <col min="4779" max="4896" width="8.85546875" style="109"/>
    <col min="4897" max="4897" width="10.42578125" style="109" customWidth="1"/>
    <col min="4898" max="4898" width="13.85546875" style="109" customWidth="1"/>
    <col min="4899" max="4899" width="11.42578125" style="109" customWidth="1"/>
    <col min="4900" max="4900" width="13.5703125" style="109" customWidth="1"/>
    <col min="4901" max="4901" width="17.5703125" style="109" customWidth="1"/>
    <col min="4902" max="4902" width="3" style="109" customWidth="1"/>
    <col min="4903" max="4904" width="10.42578125" style="109" customWidth="1"/>
    <col min="4905" max="4907" width="11.42578125" style="109" customWidth="1"/>
    <col min="4908" max="4908" width="18.42578125" style="109" customWidth="1"/>
    <col min="4909" max="4909" width="3.42578125" style="109" customWidth="1"/>
    <col min="4910" max="4910" width="8.85546875" style="109" customWidth="1"/>
    <col min="4911" max="4911" width="10.140625" style="109" customWidth="1"/>
    <col min="4912" max="4912" width="18.140625" style="109" customWidth="1"/>
    <col min="4913" max="4913" width="3.42578125" style="109" customWidth="1"/>
    <col min="4914" max="4914" width="16.5703125" style="109" customWidth="1"/>
    <col min="4915" max="4915" width="15" style="109" customWidth="1"/>
    <col min="4916" max="4919" width="14" style="109" customWidth="1"/>
    <col min="4920" max="4920" width="17.140625" style="109" customWidth="1"/>
    <col min="4921" max="4921" width="14" style="109" customWidth="1"/>
    <col min="4922" max="4922" width="20.85546875" style="109" customWidth="1"/>
    <col min="4923" max="4923" width="14" style="109" customWidth="1"/>
    <col min="4924" max="4924" width="3.42578125" style="109" customWidth="1"/>
    <col min="4925" max="4925" width="11.5703125" style="109" customWidth="1"/>
    <col min="4926" max="4926" width="12.5703125" style="109" customWidth="1"/>
    <col min="4927" max="4927" width="10.85546875" style="109" customWidth="1"/>
    <col min="4928" max="4928" width="13.85546875" style="109" customWidth="1"/>
    <col min="4929" max="4929" width="18.5703125" style="109" customWidth="1"/>
    <col min="4930" max="4930" width="6.5703125" style="109" customWidth="1"/>
    <col min="4931" max="4931" width="12" style="109" customWidth="1"/>
    <col min="4932" max="4932" width="14.42578125" style="109" customWidth="1"/>
    <col min="4933" max="4936" width="12" style="109" customWidth="1"/>
    <col min="4937" max="4937" width="1.85546875" style="109" customWidth="1"/>
    <col min="4938" max="4938" width="2.85546875" style="109" customWidth="1"/>
    <col min="4939" max="4939" width="12.5703125" style="109" customWidth="1"/>
    <col min="4940" max="4940" width="12" style="109" customWidth="1"/>
    <col min="4941" max="4941" width="11.5703125" style="109" customWidth="1"/>
    <col min="4942" max="4942" width="8.85546875" style="109"/>
    <col min="4943" max="4943" width="4.5703125" style="109" customWidth="1"/>
    <col min="4944" max="4944" width="23" style="109" customWidth="1"/>
    <col min="4945" max="4946" width="16.140625" style="109" customWidth="1"/>
    <col min="4947" max="4947" width="15.42578125" style="109" customWidth="1"/>
    <col min="4948" max="4948" width="18.42578125" style="109" customWidth="1"/>
    <col min="4949" max="4949" width="18" style="109" customWidth="1"/>
    <col min="4950" max="4950" width="22.85546875" style="109" customWidth="1"/>
    <col min="4951" max="4951" width="23.140625" style="109" customWidth="1"/>
    <col min="4952" max="4954" width="23" style="109" customWidth="1"/>
    <col min="4955" max="4955" width="14.140625" style="109" customWidth="1"/>
    <col min="4956" max="4956" width="14.42578125" style="109" customWidth="1"/>
    <col min="4957" max="4957" width="21.42578125" style="109" customWidth="1"/>
    <col min="4958" max="4958" width="23" style="109" customWidth="1"/>
    <col min="4959" max="4959" width="14.42578125" style="109" customWidth="1"/>
    <col min="4960" max="4960" width="16" style="109" customWidth="1"/>
    <col min="4961" max="4961" width="17.42578125" style="109" customWidth="1"/>
    <col min="4962" max="4964" width="16" style="109" customWidth="1"/>
    <col min="4965" max="4968" width="23" style="109" customWidth="1"/>
    <col min="4969" max="4969" width="16.140625" style="109" customWidth="1"/>
    <col min="4970" max="4970" width="16" style="109" customWidth="1"/>
    <col min="4971" max="4971" width="20.140625" style="109" customWidth="1"/>
    <col min="4972" max="4989" width="16" style="109" customWidth="1"/>
    <col min="4990" max="4990" width="2.5703125" style="109" customWidth="1"/>
    <col min="4991" max="4991" width="10.140625" style="109" customWidth="1"/>
    <col min="4992" max="4993" width="9.140625" style="109" customWidth="1"/>
    <col min="4994" max="4994" width="10.42578125" style="109" customWidth="1"/>
    <col min="4995" max="4997" width="10.5703125" style="109" customWidth="1"/>
    <col min="4998" max="5001" width="12.42578125" style="109" customWidth="1"/>
    <col min="5002" max="5002" width="14.42578125" style="109" customWidth="1"/>
    <col min="5003" max="5003" width="8.85546875" style="109"/>
    <col min="5004" max="5004" width="9.5703125" style="109" customWidth="1"/>
    <col min="5005" max="5007" width="8.85546875" style="109"/>
    <col min="5008" max="5008" width="8.5703125" style="109" customWidth="1"/>
    <col min="5009" max="5009" width="11.5703125" style="109" customWidth="1"/>
    <col min="5010" max="5012" width="9.5703125" style="109" customWidth="1"/>
    <col min="5013" max="5013" width="13.42578125" style="109" customWidth="1"/>
    <col min="5014" max="5014" width="8.85546875" style="109"/>
    <col min="5015" max="5015" width="13.85546875" style="109" customWidth="1"/>
    <col min="5016" max="5016" width="9.42578125" style="109" customWidth="1"/>
    <col min="5017" max="5020" width="8.85546875" style="109"/>
    <col min="5021" max="5022" width="10.85546875" style="109" customWidth="1"/>
    <col min="5023" max="5023" width="11.5703125" style="109" customWidth="1"/>
    <col min="5024" max="5028" width="10.85546875" style="109" customWidth="1"/>
    <col min="5029" max="5029" width="3.140625" style="109" customWidth="1"/>
    <col min="5030" max="5032" width="8.85546875" style="109"/>
    <col min="5033" max="5033" width="17" style="109" bestFit="1" customWidth="1"/>
    <col min="5034" max="5034" width="16.42578125" style="109" customWidth="1"/>
    <col min="5035" max="5152" width="8.85546875" style="109"/>
    <col min="5153" max="5153" width="10.42578125" style="109" customWidth="1"/>
    <col min="5154" max="5154" width="13.85546875" style="109" customWidth="1"/>
    <col min="5155" max="5155" width="11.42578125" style="109" customWidth="1"/>
    <col min="5156" max="5156" width="13.5703125" style="109" customWidth="1"/>
    <col min="5157" max="5157" width="17.5703125" style="109" customWidth="1"/>
    <col min="5158" max="5158" width="3" style="109" customWidth="1"/>
    <col min="5159" max="5160" width="10.42578125" style="109" customWidth="1"/>
    <col min="5161" max="5163" width="11.42578125" style="109" customWidth="1"/>
    <col min="5164" max="5164" width="18.42578125" style="109" customWidth="1"/>
    <col min="5165" max="5165" width="3.42578125" style="109" customWidth="1"/>
    <col min="5166" max="5166" width="8.85546875" style="109" customWidth="1"/>
    <col min="5167" max="5167" width="10.140625" style="109" customWidth="1"/>
    <col min="5168" max="5168" width="18.140625" style="109" customWidth="1"/>
    <col min="5169" max="5169" width="3.42578125" style="109" customWidth="1"/>
    <col min="5170" max="5170" width="16.5703125" style="109" customWidth="1"/>
    <col min="5171" max="5171" width="15" style="109" customWidth="1"/>
    <col min="5172" max="5175" width="14" style="109" customWidth="1"/>
    <col min="5176" max="5176" width="17.140625" style="109" customWidth="1"/>
    <col min="5177" max="5177" width="14" style="109" customWidth="1"/>
    <col min="5178" max="5178" width="20.85546875" style="109" customWidth="1"/>
    <col min="5179" max="5179" width="14" style="109" customWidth="1"/>
    <col min="5180" max="5180" width="3.42578125" style="109" customWidth="1"/>
    <col min="5181" max="5181" width="11.5703125" style="109" customWidth="1"/>
    <col min="5182" max="5182" width="12.5703125" style="109" customWidth="1"/>
    <col min="5183" max="5183" width="10.85546875" style="109" customWidth="1"/>
    <col min="5184" max="5184" width="13.85546875" style="109" customWidth="1"/>
    <col min="5185" max="5185" width="18.5703125" style="109" customWidth="1"/>
    <col min="5186" max="5186" width="6.5703125" style="109" customWidth="1"/>
    <col min="5187" max="5187" width="12" style="109" customWidth="1"/>
    <col min="5188" max="5188" width="14.42578125" style="109" customWidth="1"/>
    <col min="5189" max="5192" width="12" style="109" customWidth="1"/>
    <col min="5193" max="5193" width="1.85546875" style="109" customWidth="1"/>
    <col min="5194" max="5194" width="2.85546875" style="109" customWidth="1"/>
    <col min="5195" max="5195" width="12.5703125" style="109" customWidth="1"/>
    <col min="5196" max="5196" width="12" style="109" customWidth="1"/>
    <col min="5197" max="5197" width="11.5703125" style="109" customWidth="1"/>
    <col min="5198" max="5198" width="8.85546875" style="109"/>
    <col min="5199" max="5199" width="4.5703125" style="109" customWidth="1"/>
    <col min="5200" max="5200" width="23" style="109" customWidth="1"/>
    <col min="5201" max="5202" width="16.140625" style="109" customWidth="1"/>
    <col min="5203" max="5203" width="15.42578125" style="109" customWidth="1"/>
    <col min="5204" max="5204" width="18.42578125" style="109" customWidth="1"/>
    <col min="5205" max="5205" width="18" style="109" customWidth="1"/>
    <col min="5206" max="5206" width="22.85546875" style="109" customWidth="1"/>
    <col min="5207" max="5207" width="23.140625" style="109" customWidth="1"/>
    <col min="5208" max="5210" width="23" style="109" customWidth="1"/>
    <col min="5211" max="5211" width="14.140625" style="109" customWidth="1"/>
    <col min="5212" max="5212" width="14.42578125" style="109" customWidth="1"/>
    <col min="5213" max="5213" width="21.42578125" style="109" customWidth="1"/>
    <col min="5214" max="5214" width="23" style="109" customWidth="1"/>
    <col min="5215" max="5215" width="14.42578125" style="109" customWidth="1"/>
    <col min="5216" max="5216" width="16" style="109" customWidth="1"/>
    <col min="5217" max="5217" width="17.42578125" style="109" customWidth="1"/>
    <col min="5218" max="5220" width="16" style="109" customWidth="1"/>
    <col min="5221" max="5224" width="23" style="109" customWidth="1"/>
    <col min="5225" max="5225" width="16.140625" style="109" customWidth="1"/>
    <col min="5226" max="5226" width="16" style="109" customWidth="1"/>
    <col min="5227" max="5227" width="20.140625" style="109" customWidth="1"/>
    <col min="5228" max="5245" width="16" style="109" customWidth="1"/>
    <col min="5246" max="5246" width="2.5703125" style="109" customWidth="1"/>
    <col min="5247" max="5247" width="10.140625" style="109" customWidth="1"/>
    <col min="5248" max="5249" width="9.140625" style="109" customWidth="1"/>
    <col min="5250" max="5250" width="10.42578125" style="109" customWidth="1"/>
    <col min="5251" max="5253" width="10.5703125" style="109" customWidth="1"/>
    <col min="5254" max="5257" width="12.42578125" style="109" customWidth="1"/>
    <col min="5258" max="5258" width="14.42578125" style="109" customWidth="1"/>
    <col min="5259" max="5259" width="8.85546875" style="109"/>
    <col min="5260" max="5260" width="9.5703125" style="109" customWidth="1"/>
    <col min="5261" max="5263" width="8.85546875" style="109"/>
    <col min="5264" max="5264" width="8.5703125" style="109" customWidth="1"/>
    <col min="5265" max="5265" width="11.5703125" style="109" customWidth="1"/>
    <col min="5266" max="5268" width="9.5703125" style="109" customWidth="1"/>
    <col min="5269" max="5269" width="13.42578125" style="109" customWidth="1"/>
    <col min="5270" max="5270" width="8.85546875" style="109"/>
    <col min="5271" max="5271" width="13.85546875" style="109" customWidth="1"/>
    <col min="5272" max="5272" width="9.42578125" style="109" customWidth="1"/>
    <col min="5273" max="5276" width="8.85546875" style="109"/>
    <col min="5277" max="5278" width="10.85546875" style="109" customWidth="1"/>
    <col min="5279" max="5279" width="11.5703125" style="109" customWidth="1"/>
    <col min="5280" max="5284" width="10.85546875" style="109" customWidth="1"/>
    <col min="5285" max="5285" width="3.140625" style="109" customWidth="1"/>
    <col min="5286" max="5288" width="8.85546875" style="109"/>
    <col min="5289" max="5289" width="17" style="109" bestFit="1" customWidth="1"/>
    <col min="5290" max="5290" width="16.42578125" style="109" customWidth="1"/>
    <col min="5291" max="5408" width="8.85546875" style="109"/>
    <col min="5409" max="5409" width="10.42578125" style="109" customWidth="1"/>
    <col min="5410" max="5410" width="13.85546875" style="109" customWidth="1"/>
    <col min="5411" max="5411" width="11.42578125" style="109" customWidth="1"/>
    <col min="5412" max="5412" width="13.5703125" style="109" customWidth="1"/>
    <col min="5413" max="5413" width="17.5703125" style="109" customWidth="1"/>
    <col min="5414" max="5414" width="3" style="109" customWidth="1"/>
    <col min="5415" max="5416" width="10.42578125" style="109" customWidth="1"/>
    <col min="5417" max="5419" width="11.42578125" style="109" customWidth="1"/>
    <col min="5420" max="5420" width="18.42578125" style="109" customWidth="1"/>
    <col min="5421" max="5421" width="3.42578125" style="109" customWidth="1"/>
    <col min="5422" max="5422" width="8.85546875" style="109" customWidth="1"/>
    <col min="5423" max="5423" width="10.140625" style="109" customWidth="1"/>
    <col min="5424" max="5424" width="18.140625" style="109" customWidth="1"/>
    <col min="5425" max="5425" width="3.42578125" style="109" customWidth="1"/>
    <col min="5426" max="5426" width="16.5703125" style="109" customWidth="1"/>
    <col min="5427" max="5427" width="15" style="109" customWidth="1"/>
    <col min="5428" max="5431" width="14" style="109" customWidth="1"/>
    <col min="5432" max="5432" width="17.140625" style="109" customWidth="1"/>
    <col min="5433" max="5433" width="14" style="109" customWidth="1"/>
    <col min="5434" max="5434" width="20.85546875" style="109" customWidth="1"/>
    <col min="5435" max="5435" width="14" style="109" customWidth="1"/>
    <col min="5436" max="5436" width="3.42578125" style="109" customWidth="1"/>
    <col min="5437" max="5437" width="11.5703125" style="109" customWidth="1"/>
    <col min="5438" max="5438" width="12.5703125" style="109" customWidth="1"/>
    <col min="5439" max="5439" width="10.85546875" style="109" customWidth="1"/>
    <col min="5440" max="5440" width="13.85546875" style="109" customWidth="1"/>
    <col min="5441" max="5441" width="18.5703125" style="109" customWidth="1"/>
    <col min="5442" max="5442" width="6.5703125" style="109" customWidth="1"/>
    <col min="5443" max="5443" width="12" style="109" customWidth="1"/>
    <col min="5444" max="5444" width="14.42578125" style="109" customWidth="1"/>
    <col min="5445" max="5448" width="12" style="109" customWidth="1"/>
    <col min="5449" max="5449" width="1.85546875" style="109" customWidth="1"/>
    <col min="5450" max="5450" width="2.85546875" style="109" customWidth="1"/>
    <col min="5451" max="5451" width="12.5703125" style="109" customWidth="1"/>
    <col min="5452" max="5452" width="12" style="109" customWidth="1"/>
    <col min="5453" max="5453" width="11.5703125" style="109" customWidth="1"/>
    <col min="5454" max="5454" width="8.85546875" style="109"/>
    <col min="5455" max="5455" width="4.5703125" style="109" customWidth="1"/>
    <col min="5456" max="5456" width="23" style="109" customWidth="1"/>
    <col min="5457" max="5458" width="16.140625" style="109" customWidth="1"/>
    <col min="5459" max="5459" width="15.42578125" style="109" customWidth="1"/>
    <col min="5460" max="5460" width="18.42578125" style="109" customWidth="1"/>
    <col min="5461" max="5461" width="18" style="109" customWidth="1"/>
    <col min="5462" max="5462" width="22.85546875" style="109" customWidth="1"/>
    <col min="5463" max="5463" width="23.140625" style="109" customWidth="1"/>
    <col min="5464" max="5466" width="23" style="109" customWidth="1"/>
    <col min="5467" max="5467" width="14.140625" style="109" customWidth="1"/>
    <col min="5468" max="5468" width="14.42578125" style="109" customWidth="1"/>
    <col min="5469" max="5469" width="21.42578125" style="109" customWidth="1"/>
    <col min="5470" max="5470" width="23" style="109" customWidth="1"/>
    <col min="5471" max="5471" width="14.42578125" style="109" customWidth="1"/>
    <col min="5472" max="5472" width="16" style="109" customWidth="1"/>
    <col min="5473" max="5473" width="17.42578125" style="109" customWidth="1"/>
    <col min="5474" max="5476" width="16" style="109" customWidth="1"/>
    <col min="5477" max="5480" width="23" style="109" customWidth="1"/>
    <col min="5481" max="5481" width="16.140625" style="109" customWidth="1"/>
    <col min="5482" max="5482" width="16" style="109" customWidth="1"/>
    <col min="5483" max="5483" width="20.140625" style="109" customWidth="1"/>
    <col min="5484" max="5501" width="16" style="109" customWidth="1"/>
    <col min="5502" max="5502" width="2.5703125" style="109" customWidth="1"/>
    <col min="5503" max="5503" width="10.140625" style="109" customWidth="1"/>
    <col min="5504" max="5505" width="9.140625" style="109" customWidth="1"/>
    <col min="5506" max="5506" width="10.42578125" style="109" customWidth="1"/>
    <col min="5507" max="5509" width="10.5703125" style="109" customWidth="1"/>
    <col min="5510" max="5513" width="12.42578125" style="109" customWidth="1"/>
    <col min="5514" max="5514" width="14.42578125" style="109" customWidth="1"/>
    <col min="5515" max="5515" width="8.85546875" style="109"/>
    <col min="5516" max="5516" width="9.5703125" style="109" customWidth="1"/>
    <col min="5517" max="5519" width="8.85546875" style="109"/>
    <col min="5520" max="5520" width="8.5703125" style="109" customWidth="1"/>
    <col min="5521" max="5521" width="11.5703125" style="109" customWidth="1"/>
    <col min="5522" max="5524" width="9.5703125" style="109" customWidth="1"/>
    <col min="5525" max="5525" width="13.42578125" style="109" customWidth="1"/>
    <col min="5526" max="5526" width="8.85546875" style="109"/>
    <col min="5527" max="5527" width="13.85546875" style="109" customWidth="1"/>
    <col min="5528" max="5528" width="9.42578125" style="109" customWidth="1"/>
    <col min="5529" max="5532" width="8.85546875" style="109"/>
    <col min="5533" max="5534" width="10.85546875" style="109" customWidth="1"/>
    <col min="5535" max="5535" width="11.5703125" style="109" customWidth="1"/>
    <col min="5536" max="5540" width="10.85546875" style="109" customWidth="1"/>
    <col min="5541" max="5541" width="3.140625" style="109" customWidth="1"/>
    <col min="5542" max="5544" width="8.85546875" style="109"/>
    <col min="5545" max="5545" width="17" style="109" bestFit="1" customWidth="1"/>
    <col min="5546" max="5546" width="16.42578125" style="109" customWidth="1"/>
    <col min="5547" max="5664" width="8.85546875" style="109"/>
    <col min="5665" max="5665" width="10.42578125" style="109" customWidth="1"/>
    <col min="5666" max="5666" width="13.85546875" style="109" customWidth="1"/>
    <col min="5667" max="5667" width="11.42578125" style="109" customWidth="1"/>
    <col min="5668" max="5668" width="13.5703125" style="109" customWidth="1"/>
    <col min="5669" max="5669" width="17.5703125" style="109" customWidth="1"/>
    <col min="5670" max="5670" width="3" style="109" customWidth="1"/>
    <col min="5671" max="5672" width="10.42578125" style="109" customWidth="1"/>
    <col min="5673" max="5675" width="11.42578125" style="109" customWidth="1"/>
    <col min="5676" max="5676" width="18.42578125" style="109" customWidth="1"/>
    <col min="5677" max="5677" width="3.42578125" style="109" customWidth="1"/>
    <col min="5678" max="5678" width="8.85546875" style="109" customWidth="1"/>
    <col min="5679" max="5679" width="10.140625" style="109" customWidth="1"/>
    <col min="5680" max="5680" width="18.140625" style="109" customWidth="1"/>
    <col min="5681" max="5681" width="3.42578125" style="109" customWidth="1"/>
    <col min="5682" max="5682" width="16.5703125" style="109" customWidth="1"/>
    <col min="5683" max="5683" width="15" style="109" customWidth="1"/>
    <col min="5684" max="5687" width="14" style="109" customWidth="1"/>
    <col min="5688" max="5688" width="17.140625" style="109" customWidth="1"/>
    <col min="5689" max="5689" width="14" style="109" customWidth="1"/>
    <col min="5690" max="5690" width="20.85546875" style="109" customWidth="1"/>
    <col min="5691" max="5691" width="14" style="109" customWidth="1"/>
    <col min="5692" max="5692" width="3.42578125" style="109" customWidth="1"/>
    <col min="5693" max="5693" width="11.5703125" style="109" customWidth="1"/>
    <col min="5694" max="5694" width="12.5703125" style="109" customWidth="1"/>
    <col min="5695" max="5695" width="10.85546875" style="109" customWidth="1"/>
    <col min="5696" max="5696" width="13.85546875" style="109" customWidth="1"/>
    <col min="5697" max="5697" width="18.5703125" style="109" customWidth="1"/>
    <col min="5698" max="5698" width="6.5703125" style="109" customWidth="1"/>
    <col min="5699" max="5699" width="12" style="109" customWidth="1"/>
    <col min="5700" max="5700" width="14.42578125" style="109" customWidth="1"/>
    <col min="5701" max="5704" width="12" style="109" customWidth="1"/>
    <col min="5705" max="5705" width="1.85546875" style="109" customWidth="1"/>
    <col min="5706" max="5706" width="2.85546875" style="109" customWidth="1"/>
    <col min="5707" max="5707" width="12.5703125" style="109" customWidth="1"/>
    <col min="5708" max="5708" width="12" style="109" customWidth="1"/>
    <col min="5709" max="5709" width="11.5703125" style="109" customWidth="1"/>
    <col min="5710" max="5710" width="8.85546875" style="109"/>
    <col min="5711" max="5711" width="4.5703125" style="109" customWidth="1"/>
    <col min="5712" max="5712" width="23" style="109" customWidth="1"/>
    <col min="5713" max="5714" width="16.140625" style="109" customWidth="1"/>
    <col min="5715" max="5715" width="15.42578125" style="109" customWidth="1"/>
    <col min="5716" max="5716" width="18.42578125" style="109" customWidth="1"/>
    <col min="5717" max="5717" width="18" style="109" customWidth="1"/>
    <col min="5718" max="5718" width="22.85546875" style="109" customWidth="1"/>
    <col min="5719" max="5719" width="23.140625" style="109" customWidth="1"/>
    <col min="5720" max="5722" width="23" style="109" customWidth="1"/>
    <col min="5723" max="5723" width="14.140625" style="109" customWidth="1"/>
    <col min="5724" max="5724" width="14.42578125" style="109" customWidth="1"/>
    <col min="5725" max="5725" width="21.42578125" style="109" customWidth="1"/>
    <col min="5726" max="5726" width="23" style="109" customWidth="1"/>
    <col min="5727" max="5727" width="14.42578125" style="109" customWidth="1"/>
    <col min="5728" max="5728" width="16" style="109" customWidth="1"/>
    <col min="5729" max="5729" width="17.42578125" style="109" customWidth="1"/>
    <col min="5730" max="5732" width="16" style="109" customWidth="1"/>
    <col min="5733" max="5736" width="23" style="109" customWidth="1"/>
    <col min="5737" max="5737" width="16.140625" style="109" customWidth="1"/>
    <col min="5738" max="5738" width="16" style="109" customWidth="1"/>
    <col min="5739" max="5739" width="20.140625" style="109" customWidth="1"/>
    <col min="5740" max="5757" width="16" style="109" customWidth="1"/>
    <col min="5758" max="5758" width="2.5703125" style="109" customWidth="1"/>
    <col min="5759" max="5759" width="10.140625" style="109" customWidth="1"/>
    <col min="5760" max="5761" width="9.140625" style="109" customWidth="1"/>
    <col min="5762" max="5762" width="10.42578125" style="109" customWidth="1"/>
    <col min="5763" max="5765" width="10.5703125" style="109" customWidth="1"/>
    <col min="5766" max="5769" width="12.42578125" style="109" customWidth="1"/>
    <col min="5770" max="5770" width="14.42578125" style="109" customWidth="1"/>
    <col min="5771" max="5771" width="8.85546875" style="109"/>
    <col min="5772" max="5772" width="9.5703125" style="109" customWidth="1"/>
    <col min="5773" max="5775" width="8.85546875" style="109"/>
    <col min="5776" max="5776" width="8.5703125" style="109" customWidth="1"/>
    <col min="5777" max="5777" width="11.5703125" style="109" customWidth="1"/>
    <col min="5778" max="5780" width="9.5703125" style="109" customWidth="1"/>
    <col min="5781" max="5781" width="13.42578125" style="109" customWidth="1"/>
    <col min="5782" max="5782" width="8.85546875" style="109"/>
    <col min="5783" max="5783" width="13.85546875" style="109" customWidth="1"/>
    <col min="5784" max="5784" width="9.42578125" style="109" customWidth="1"/>
    <col min="5785" max="5788" width="8.85546875" style="109"/>
    <col min="5789" max="5790" width="10.85546875" style="109" customWidth="1"/>
    <col min="5791" max="5791" width="11.5703125" style="109" customWidth="1"/>
    <col min="5792" max="5796" width="10.85546875" style="109" customWidth="1"/>
    <col min="5797" max="5797" width="3.140625" style="109" customWidth="1"/>
    <col min="5798" max="5800" width="8.85546875" style="109"/>
    <col min="5801" max="5801" width="17" style="109" bestFit="1" customWidth="1"/>
    <col min="5802" max="5802" width="16.42578125" style="109" customWidth="1"/>
    <col min="5803" max="5920" width="8.85546875" style="109"/>
    <col min="5921" max="5921" width="10.42578125" style="109" customWidth="1"/>
    <col min="5922" max="5922" width="13.85546875" style="109" customWidth="1"/>
    <col min="5923" max="5923" width="11.42578125" style="109" customWidth="1"/>
    <col min="5924" max="5924" width="13.5703125" style="109" customWidth="1"/>
    <col min="5925" max="5925" width="17.5703125" style="109" customWidth="1"/>
    <col min="5926" max="5926" width="3" style="109" customWidth="1"/>
    <col min="5927" max="5928" width="10.42578125" style="109" customWidth="1"/>
    <col min="5929" max="5931" width="11.42578125" style="109" customWidth="1"/>
    <col min="5932" max="5932" width="18.42578125" style="109" customWidth="1"/>
    <col min="5933" max="5933" width="3.42578125" style="109" customWidth="1"/>
    <col min="5934" max="5934" width="8.85546875" style="109" customWidth="1"/>
    <col min="5935" max="5935" width="10.140625" style="109" customWidth="1"/>
    <col min="5936" max="5936" width="18.140625" style="109" customWidth="1"/>
    <col min="5937" max="5937" width="3.42578125" style="109" customWidth="1"/>
    <col min="5938" max="5938" width="16.5703125" style="109" customWidth="1"/>
    <col min="5939" max="5939" width="15" style="109" customWidth="1"/>
    <col min="5940" max="5943" width="14" style="109" customWidth="1"/>
    <col min="5944" max="5944" width="17.140625" style="109" customWidth="1"/>
    <col min="5945" max="5945" width="14" style="109" customWidth="1"/>
    <col min="5946" max="5946" width="20.85546875" style="109" customWidth="1"/>
    <col min="5947" max="5947" width="14" style="109" customWidth="1"/>
    <col min="5948" max="5948" width="3.42578125" style="109" customWidth="1"/>
    <col min="5949" max="5949" width="11.5703125" style="109" customWidth="1"/>
    <col min="5950" max="5950" width="12.5703125" style="109" customWidth="1"/>
    <col min="5951" max="5951" width="10.85546875" style="109" customWidth="1"/>
    <col min="5952" max="5952" width="13.85546875" style="109" customWidth="1"/>
    <col min="5953" max="5953" width="18.5703125" style="109" customWidth="1"/>
    <col min="5954" max="5954" width="6.5703125" style="109" customWidth="1"/>
    <col min="5955" max="5955" width="12" style="109" customWidth="1"/>
    <col min="5956" max="5956" width="14.42578125" style="109" customWidth="1"/>
    <col min="5957" max="5960" width="12" style="109" customWidth="1"/>
    <col min="5961" max="5961" width="1.85546875" style="109" customWidth="1"/>
    <col min="5962" max="5962" width="2.85546875" style="109" customWidth="1"/>
    <col min="5963" max="5963" width="12.5703125" style="109" customWidth="1"/>
    <col min="5964" max="5964" width="12" style="109" customWidth="1"/>
    <col min="5965" max="5965" width="11.5703125" style="109" customWidth="1"/>
    <col min="5966" max="5966" width="8.85546875" style="109"/>
    <col min="5967" max="5967" width="4.5703125" style="109" customWidth="1"/>
    <col min="5968" max="5968" width="23" style="109" customWidth="1"/>
    <col min="5969" max="5970" width="16.140625" style="109" customWidth="1"/>
    <col min="5971" max="5971" width="15.42578125" style="109" customWidth="1"/>
    <col min="5972" max="5972" width="18.42578125" style="109" customWidth="1"/>
    <col min="5973" max="5973" width="18" style="109" customWidth="1"/>
    <col min="5974" max="5974" width="22.85546875" style="109" customWidth="1"/>
    <col min="5975" max="5975" width="23.140625" style="109" customWidth="1"/>
    <col min="5976" max="5978" width="23" style="109" customWidth="1"/>
    <col min="5979" max="5979" width="14.140625" style="109" customWidth="1"/>
    <col min="5980" max="5980" width="14.42578125" style="109" customWidth="1"/>
    <col min="5981" max="5981" width="21.42578125" style="109" customWidth="1"/>
    <col min="5982" max="5982" width="23" style="109" customWidth="1"/>
    <col min="5983" max="5983" width="14.42578125" style="109" customWidth="1"/>
    <col min="5984" max="5984" width="16" style="109" customWidth="1"/>
    <col min="5985" max="5985" width="17.42578125" style="109" customWidth="1"/>
    <col min="5986" max="5988" width="16" style="109" customWidth="1"/>
    <col min="5989" max="5992" width="23" style="109" customWidth="1"/>
    <col min="5993" max="5993" width="16.140625" style="109" customWidth="1"/>
    <col min="5994" max="5994" width="16" style="109" customWidth="1"/>
    <col min="5995" max="5995" width="20.140625" style="109" customWidth="1"/>
    <col min="5996" max="6013" width="16" style="109" customWidth="1"/>
    <col min="6014" max="6014" width="2.5703125" style="109" customWidth="1"/>
    <col min="6015" max="6015" width="10.140625" style="109" customWidth="1"/>
    <col min="6016" max="6017" width="9.140625" style="109" customWidth="1"/>
    <col min="6018" max="6018" width="10.42578125" style="109" customWidth="1"/>
    <col min="6019" max="6021" width="10.5703125" style="109" customWidth="1"/>
    <col min="6022" max="6025" width="12.42578125" style="109" customWidth="1"/>
    <col min="6026" max="6026" width="14.42578125" style="109" customWidth="1"/>
    <col min="6027" max="6027" width="8.85546875" style="109"/>
    <col min="6028" max="6028" width="9.5703125" style="109" customWidth="1"/>
    <col min="6029" max="6031" width="8.85546875" style="109"/>
    <col min="6032" max="6032" width="8.5703125" style="109" customWidth="1"/>
    <col min="6033" max="6033" width="11.5703125" style="109" customWidth="1"/>
    <col min="6034" max="6036" width="9.5703125" style="109" customWidth="1"/>
    <col min="6037" max="6037" width="13.42578125" style="109" customWidth="1"/>
    <col min="6038" max="6038" width="8.85546875" style="109"/>
    <col min="6039" max="6039" width="13.85546875" style="109" customWidth="1"/>
    <col min="6040" max="6040" width="9.42578125" style="109" customWidth="1"/>
    <col min="6041" max="6044" width="8.85546875" style="109"/>
    <col min="6045" max="6046" width="10.85546875" style="109" customWidth="1"/>
    <col min="6047" max="6047" width="11.5703125" style="109" customWidth="1"/>
    <col min="6048" max="6052" width="10.85546875" style="109" customWidth="1"/>
    <col min="6053" max="6053" width="3.140625" style="109" customWidth="1"/>
    <col min="6054" max="6056" width="8.85546875" style="109"/>
    <col min="6057" max="6057" width="17" style="109" bestFit="1" customWidth="1"/>
    <col min="6058" max="6058" width="16.42578125" style="109" customWidth="1"/>
    <col min="6059" max="6176" width="8.85546875" style="109"/>
    <col min="6177" max="6177" width="10.42578125" style="109" customWidth="1"/>
    <col min="6178" max="6178" width="13.85546875" style="109" customWidth="1"/>
    <col min="6179" max="6179" width="11.42578125" style="109" customWidth="1"/>
    <col min="6180" max="6180" width="13.5703125" style="109" customWidth="1"/>
    <col min="6181" max="6181" width="17.5703125" style="109" customWidth="1"/>
    <col min="6182" max="6182" width="3" style="109" customWidth="1"/>
    <col min="6183" max="6184" width="10.42578125" style="109" customWidth="1"/>
    <col min="6185" max="6187" width="11.42578125" style="109" customWidth="1"/>
    <col min="6188" max="6188" width="18.42578125" style="109" customWidth="1"/>
    <col min="6189" max="6189" width="3.42578125" style="109" customWidth="1"/>
    <col min="6190" max="6190" width="8.85546875" style="109" customWidth="1"/>
    <col min="6191" max="6191" width="10.140625" style="109" customWidth="1"/>
    <col min="6192" max="6192" width="18.140625" style="109" customWidth="1"/>
    <col min="6193" max="6193" width="3.42578125" style="109" customWidth="1"/>
    <col min="6194" max="6194" width="16.5703125" style="109" customWidth="1"/>
    <col min="6195" max="6195" width="15" style="109" customWidth="1"/>
    <col min="6196" max="6199" width="14" style="109" customWidth="1"/>
    <col min="6200" max="6200" width="17.140625" style="109" customWidth="1"/>
    <col min="6201" max="6201" width="14" style="109" customWidth="1"/>
    <col min="6202" max="6202" width="20.85546875" style="109" customWidth="1"/>
    <col min="6203" max="6203" width="14" style="109" customWidth="1"/>
    <col min="6204" max="6204" width="3.42578125" style="109" customWidth="1"/>
    <col min="6205" max="6205" width="11.5703125" style="109" customWidth="1"/>
    <col min="6206" max="6206" width="12.5703125" style="109" customWidth="1"/>
    <col min="6207" max="6207" width="10.85546875" style="109" customWidth="1"/>
    <col min="6208" max="6208" width="13.85546875" style="109" customWidth="1"/>
    <col min="6209" max="6209" width="18.5703125" style="109" customWidth="1"/>
    <col min="6210" max="6210" width="6.5703125" style="109" customWidth="1"/>
    <col min="6211" max="6211" width="12" style="109" customWidth="1"/>
    <col min="6212" max="6212" width="14.42578125" style="109" customWidth="1"/>
    <col min="6213" max="6216" width="12" style="109" customWidth="1"/>
    <col min="6217" max="6217" width="1.85546875" style="109" customWidth="1"/>
    <col min="6218" max="6218" width="2.85546875" style="109" customWidth="1"/>
    <col min="6219" max="6219" width="12.5703125" style="109" customWidth="1"/>
    <col min="6220" max="6220" width="12" style="109" customWidth="1"/>
    <col min="6221" max="6221" width="11.5703125" style="109" customWidth="1"/>
    <col min="6222" max="6222" width="8.85546875" style="109"/>
    <col min="6223" max="6223" width="4.5703125" style="109" customWidth="1"/>
    <col min="6224" max="6224" width="23" style="109" customWidth="1"/>
    <col min="6225" max="6226" width="16.140625" style="109" customWidth="1"/>
    <col min="6227" max="6227" width="15.42578125" style="109" customWidth="1"/>
    <col min="6228" max="6228" width="18.42578125" style="109" customWidth="1"/>
    <col min="6229" max="6229" width="18" style="109" customWidth="1"/>
    <col min="6230" max="6230" width="22.85546875" style="109" customWidth="1"/>
    <col min="6231" max="6231" width="23.140625" style="109" customWidth="1"/>
    <col min="6232" max="6234" width="23" style="109" customWidth="1"/>
    <col min="6235" max="6235" width="14.140625" style="109" customWidth="1"/>
    <col min="6236" max="6236" width="14.42578125" style="109" customWidth="1"/>
    <col min="6237" max="6237" width="21.42578125" style="109" customWidth="1"/>
    <col min="6238" max="6238" width="23" style="109" customWidth="1"/>
    <col min="6239" max="6239" width="14.42578125" style="109" customWidth="1"/>
    <col min="6240" max="6240" width="16" style="109" customWidth="1"/>
    <col min="6241" max="6241" width="17.42578125" style="109" customWidth="1"/>
    <col min="6242" max="6244" width="16" style="109" customWidth="1"/>
    <col min="6245" max="6248" width="23" style="109" customWidth="1"/>
    <col min="6249" max="6249" width="16.140625" style="109" customWidth="1"/>
    <col min="6250" max="6250" width="16" style="109" customWidth="1"/>
    <col min="6251" max="6251" width="20.140625" style="109" customWidth="1"/>
    <col min="6252" max="6269" width="16" style="109" customWidth="1"/>
    <col min="6270" max="6270" width="2.5703125" style="109" customWidth="1"/>
    <col min="6271" max="6271" width="10.140625" style="109" customWidth="1"/>
    <col min="6272" max="6273" width="9.140625" style="109" customWidth="1"/>
    <col min="6274" max="6274" width="10.42578125" style="109" customWidth="1"/>
    <col min="6275" max="6277" width="10.5703125" style="109" customWidth="1"/>
    <col min="6278" max="6281" width="12.42578125" style="109" customWidth="1"/>
    <col min="6282" max="6282" width="14.42578125" style="109" customWidth="1"/>
    <col min="6283" max="6283" width="8.85546875" style="109"/>
    <col min="6284" max="6284" width="9.5703125" style="109" customWidth="1"/>
    <col min="6285" max="6287" width="8.85546875" style="109"/>
    <col min="6288" max="6288" width="8.5703125" style="109" customWidth="1"/>
    <col min="6289" max="6289" width="11.5703125" style="109" customWidth="1"/>
    <col min="6290" max="6292" width="9.5703125" style="109" customWidth="1"/>
    <col min="6293" max="6293" width="13.42578125" style="109" customWidth="1"/>
    <col min="6294" max="6294" width="8.85546875" style="109"/>
    <col min="6295" max="6295" width="13.85546875" style="109" customWidth="1"/>
    <col min="6296" max="6296" width="9.42578125" style="109" customWidth="1"/>
    <col min="6297" max="6300" width="8.85546875" style="109"/>
    <col min="6301" max="6302" width="10.85546875" style="109" customWidth="1"/>
    <col min="6303" max="6303" width="11.5703125" style="109" customWidth="1"/>
    <col min="6304" max="6308" width="10.85546875" style="109" customWidth="1"/>
    <col min="6309" max="6309" width="3.140625" style="109" customWidth="1"/>
    <col min="6310" max="6312" width="8.85546875" style="109"/>
    <col min="6313" max="6313" width="17" style="109" bestFit="1" customWidth="1"/>
    <col min="6314" max="6314" width="16.42578125" style="109" customWidth="1"/>
    <col min="6315" max="6432" width="8.85546875" style="109"/>
    <col min="6433" max="6433" width="10.42578125" style="109" customWidth="1"/>
    <col min="6434" max="6434" width="13.85546875" style="109" customWidth="1"/>
    <col min="6435" max="6435" width="11.42578125" style="109" customWidth="1"/>
    <col min="6436" max="6436" width="13.5703125" style="109" customWidth="1"/>
    <col min="6437" max="6437" width="17.5703125" style="109" customWidth="1"/>
    <col min="6438" max="6438" width="3" style="109" customWidth="1"/>
    <col min="6439" max="6440" width="10.42578125" style="109" customWidth="1"/>
    <col min="6441" max="6443" width="11.42578125" style="109" customWidth="1"/>
    <col min="6444" max="6444" width="18.42578125" style="109" customWidth="1"/>
    <col min="6445" max="6445" width="3.42578125" style="109" customWidth="1"/>
    <col min="6446" max="6446" width="8.85546875" style="109" customWidth="1"/>
    <col min="6447" max="6447" width="10.140625" style="109" customWidth="1"/>
    <col min="6448" max="6448" width="18.140625" style="109" customWidth="1"/>
    <col min="6449" max="6449" width="3.42578125" style="109" customWidth="1"/>
    <col min="6450" max="6450" width="16.5703125" style="109" customWidth="1"/>
    <col min="6451" max="6451" width="15" style="109" customWidth="1"/>
    <col min="6452" max="6455" width="14" style="109" customWidth="1"/>
    <col min="6456" max="6456" width="17.140625" style="109" customWidth="1"/>
    <col min="6457" max="6457" width="14" style="109" customWidth="1"/>
    <col min="6458" max="6458" width="20.85546875" style="109" customWidth="1"/>
    <col min="6459" max="6459" width="14" style="109" customWidth="1"/>
    <col min="6460" max="6460" width="3.42578125" style="109" customWidth="1"/>
    <col min="6461" max="6461" width="11.5703125" style="109" customWidth="1"/>
    <col min="6462" max="6462" width="12.5703125" style="109" customWidth="1"/>
    <col min="6463" max="6463" width="10.85546875" style="109" customWidth="1"/>
    <col min="6464" max="6464" width="13.85546875" style="109" customWidth="1"/>
    <col min="6465" max="6465" width="18.5703125" style="109" customWidth="1"/>
    <col min="6466" max="6466" width="6.5703125" style="109" customWidth="1"/>
    <col min="6467" max="6467" width="12" style="109" customWidth="1"/>
    <col min="6468" max="6468" width="14.42578125" style="109" customWidth="1"/>
    <col min="6469" max="6472" width="12" style="109" customWidth="1"/>
    <col min="6473" max="6473" width="1.85546875" style="109" customWidth="1"/>
    <col min="6474" max="6474" width="2.85546875" style="109" customWidth="1"/>
    <col min="6475" max="6475" width="12.5703125" style="109" customWidth="1"/>
    <col min="6476" max="6476" width="12" style="109" customWidth="1"/>
    <col min="6477" max="6477" width="11.5703125" style="109" customWidth="1"/>
    <col min="6478" max="6478" width="8.85546875" style="109"/>
    <col min="6479" max="6479" width="4.5703125" style="109" customWidth="1"/>
    <col min="6480" max="6480" width="23" style="109" customWidth="1"/>
    <col min="6481" max="6482" width="16.140625" style="109" customWidth="1"/>
    <col min="6483" max="6483" width="15.42578125" style="109" customWidth="1"/>
    <col min="6484" max="6484" width="18.42578125" style="109" customWidth="1"/>
    <col min="6485" max="6485" width="18" style="109" customWidth="1"/>
    <col min="6486" max="6486" width="22.85546875" style="109" customWidth="1"/>
    <col min="6487" max="6487" width="23.140625" style="109" customWidth="1"/>
    <col min="6488" max="6490" width="23" style="109" customWidth="1"/>
    <col min="6491" max="6491" width="14.140625" style="109" customWidth="1"/>
    <col min="6492" max="6492" width="14.42578125" style="109" customWidth="1"/>
    <col min="6493" max="6493" width="21.42578125" style="109" customWidth="1"/>
    <col min="6494" max="6494" width="23" style="109" customWidth="1"/>
    <col min="6495" max="6495" width="14.42578125" style="109" customWidth="1"/>
    <col min="6496" max="6496" width="16" style="109" customWidth="1"/>
    <col min="6497" max="6497" width="17.42578125" style="109" customWidth="1"/>
    <col min="6498" max="6500" width="16" style="109" customWidth="1"/>
    <col min="6501" max="6504" width="23" style="109" customWidth="1"/>
    <col min="6505" max="6505" width="16.140625" style="109" customWidth="1"/>
    <col min="6506" max="6506" width="16" style="109" customWidth="1"/>
    <col min="6507" max="6507" width="20.140625" style="109" customWidth="1"/>
    <col min="6508" max="6525" width="16" style="109" customWidth="1"/>
    <col min="6526" max="6526" width="2.5703125" style="109" customWidth="1"/>
    <col min="6527" max="6527" width="10.140625" style="109" customWidth="1"/>
    <col min="6528" max="6529" width="9.140625" style="109" customWidth="1"/>
    <col min="6530" max="6530" width="10.42578125" style="109" customWidth="1"/>
    <col min="6531" max="6533" width="10.5703125" style="109" customWidth="1"/>
    <col min="6534" max="6537" width="12.42578125" style="109" customWidth="1"/>
    <col min="6538" max="6538" width="14.42578125" style="109" customWidth="1"/>
    <col min="6539" max="6539" width="8.85546875" style="109"/>
    <col min="6540" max="6540" width="9.5703125" style="109" customWidth="1"/>
    <col min="6541" max="6543" width="8.85546875" style="109"/>
    <col min="6544" max="6544" width="8.5703125" style="109" customWidth="1"/>
    <col min="6545" max="6545" width="11.5703125" style="109" customWidth="1"/>
    <col min="6546" max="6548" width="9.5703125" style="109" customWidth="1"/>
    <col min="6549" max="6549" width="13.42578125" style="109" customWidth="1"/>
    <col min="6550" max="6550" width="8.85546875" style="109"/>
    <col min="6551" max="6551" width="13.85546875" style="109" customWidth="1"/>
    <col min="6552" max="6552" width="9.42578125" style="109" customWidth="1"/>
    <col min="6553" max="6556" width="8.85546875" style="109"/>
    <col min="6557" max="6558" width="10.85546875" style="109" customWidth="1"/>
    <col min="6559" max="6559" width="11.5703125" style="109" customWidth="1"/>
    <col min="6560" max="6564" width="10.85546875" style="109" customWidth="1"/>
    <col min="6565" max="6565" width="3.140625" style="109" customWidth="1"/>
    <col min="6566" max="6568" width="8.85546875" style="109"/>
    <col min="6569" max="6569" width="17" style="109" bestFit="1" customWidth="1"/>
    <col min="6570" max="6570" width="16.42578125" style="109" customWidth="1"/>
    <col min="6571" max="6688" width="8.85546875" style="109"/>
    <col min="6689" max="6689" width="10.42578125" style="109" customWidth="1"/>
    <col min="6690" max="6690" width="13.85546875" style="109" customWidth="1"/>
    <col min="6691" max="6691" width="11.42578125" style="109" customWidth="1"/>
    <col min="6692" max="6692" width="13.5703125" style="109" customWidth="1"/>
    <col min="6693" max="6693" width="17.5703125" style="109" customWidth="1"/>
    <col min="6694" max="6694" width="3" style="109" customWidth="1"/>
    <col min="6695" max="6696" width="10.42578125" style="109" customWidth="1"/>
    <col min="6697" max="6699" width="11.42578125" style="109" customWidth="1"/>
    <col min="6700" max="6700" width="18.42578125" style="109" customWidth="1"/>
    <col min="6701" max="6701" width="3.42578125" style="109" customWidth="1"/>
    <col min="6702" max="6702" width="8.85546875" style="109" customWidth="1"/>
    <col min="6703" max="6703" width="10.140625" style="109" customWidth="1"/>
    <col min="6704" max="6704" width="18.140625" style="109" customWidth="1"/>
    <col min="6705" max="6705" width="3.42578125" style="109" customWidth="1"/>
    <col min="6706" max="6706" width="16.5703125" style="109" customWidth="1"/>
    <col min="6707" max="6707" width="15" style="109" customWidth="1"/>
    <col min="6708" max="6711" width="14" style="109" customWidth="1"/>
    <col min="6712" max="6712" width="17.140625" style="109" customWidth="1"/>
    <col min="6713" max="6713" width="14" style="109" customWidth="1"/>
    <col min="6714" max="6714" width="20.85546875" style="109" customWidth="1"/>
    <col min="6715" max="6715" width="14" style="109" customWidth="1"/>
    <col min="6716" max="6716" width="3.42578125" style="109" customWidth="1"/>
    <col min="6717" max="6717" width="11.5703125" style="109" customWidth="1"/>
    <col min="6718" max="6718" width="12.5703125" style="109" customWidth="1"/>
    <col min="6719" max="6719" width="10.85546875" style="109" customWidth="1"/>
    <col min="6720" max="6720" width="13.85546875" style="109" customWidth="1"/>
    <col min="6721" max="6721" width="18.5703125" style="109" customWidth="1"/>
    <col min="6722" max="6722" width="6.5703125" style="109" customWidth="1"/>
    <col min="6723" max="6723" width="12" style="109" customWidth="1"/>
    <col min="6724" max="6724" width="14.42578125" style="109" customWidth="1"/>
    <col min="6725" max="6728" width="12" style="109" customWidth="1"/>
    <col min="6729" max="6729" width="1.85546875" style="109" customWidth="1"/>
    <col min="6730" max="6730" width="2.85546875" style="109" customWidth="1"/>
    <col min="6731" max="6731" width="12.5703125" style="109" customWidth="1"/>
    <col min="6732" max="6732" width="12" style="109" customWidth="1"/>
    <col min="6733" max="6733" width="11.5703125" style="109" customWidth="1"/>
    <col min="6734" max="6734" width="8.85546875" style="109"/>
    <col min="6735" max="6735" width="4.5703125" style="109" customWidth="1"/>
    <col min="6736" max="6736" width="23" style="109" customWidth="1"/>
    <col min="6737" max="6738" width="16.140625" style="109" customWidth="1"/>
    <col min="6739" max="6739" width="15.42578125" style="109" customWidth="1"/>
    <col min="6740" max="6740" width="18.42578125" style="109" customWidth="1"/>
    <col min="6741" max="6741" width="18" style="109" customWidth="1"/>
    <col min="6742" max="6742" width="22.85546875" style="109" customWidth="1"/>
    <col min="6743" max="6743" width="23.140625" style="109" customWidth="1"/>
    <col min="6744" max="6746" width="23" style="109" customWidth="1"/>
    <col min="6747" max="6747" width="14.140625" style="109" customWidth="1"/>
    <col min="6748" max="6748" width="14.42578125" style="109" customWidth="1"/>
    <col min="6749" max="6749" width="21.42578125" style="109" customWidth="1"/>
    <col min="6750" max="6750" width="23" style="109" customWidth="1"/>
    <col min="6751" max="6751" width="14.42578125" style="109" customWidth="1"/>
    <col min="6752" max="6752" width="16" style="109" customWidth="1"/>
    <col min="6753" max="6753" width="17.42578125" style="109" customWidth="1"/>
    <col min="6754" max="6756" width="16" style="109" customWidth="1"/>
    <col min="6757" max="6760" width="23" style="109" customWidth="1"/>
    <col min="6761" max="6761" width="16.140625" style="109" customWidth="1"/>
    <col min="6762" max="6762" width="16" style="109" customWidth="1"/>
    <col min="6763" max="6763" width="20.140625" style="109" customWidth="1"/>
    <col min="6764" max="6781" width="16" style="109" customWidth="1"/>
    <col min="6782" max="6782" width="2.5703125" style="109" customWidth="1"/>
    <col min="6783" max="6783" width="10.140625" style="109" customWidth="1"/>
    <col min="6784" max="6785" width="9.140625" style="109" customWidth="1"/>
    <col min="6786" max="6786" width="10.42578125" style="109" customWidth="1"/>
    <col min="6787" max="6789" width="10.5703125" style="109" customWidth="1"/>
    <col min="6790" max="6793" width="12.42578125" style="109" customWidth="1"/>
    <col min="6794" max="6794" width="14.42578125" style="109" customWidth="1"/>
    <col min="6795" max="6795" width="8.85546875" style="109"/>
    <col min="6796" max="6796" width="9.5703125" style="109" customWidth="1"/>
    <col min="6797" max="6799" width="8.85546875" style="109"/>
    <col min="6800" max="6800" width="8.5703125" style="109" customWidth="1"/>
    <col min="6801" max="6801" width="11.5703125" style="109" customWidth="1"/>
    <col min="6802" max="6804" width="9.5703125" style="109" customWidth="1"/>
    <col min="6805" max="6805" width="13.42578125" style="109" customWidth="1"/>
    <col min="6806" max="6806" width="8.85546875" style="109"/>
    <col min="6807" max="6807" width="13.85546875" style="109" customWidth="1"/>
    <col min="6808" max="6808" width="9.42578125" style="109" customWidth="1"/>
    <col min="6809" max="6812" width="8.85546875" style="109"/>
    <col min="6813" max="6814" width="10.85546875" style="109" customWidth="1"/>
    <col min="6815" max="6815" width="11.5703125" style="109" customWidth="1"/>
    <col min="6816" max="6820" width="10.85546875" style="109" customWidth="1"/>
    <col min="6821" max="6821" width="3.140625" style="109" customWidth="1"/>
    <col min="6822" max="6824" width="8.85546875" style="109"/>
    <col min="6825" max="6825" width="17" style="109" bestFit="1" customWidth="1"/>
    <col min="6826" max="6826" width="16.42578125" style="109" customWidth="1"/>
    <col min="6827" max="6944" width="8.85546875" style="109"/>
    <col min="6945" max="6945" width="10.42578125" style="109" customWidth="1"/>
    <col min="6946" max="6946" width="13.85546875" style="109" customWidth="1"/>
    <col min="6947" max="6947" width="11.42578125" style="109" customWidth="1"/>
    <col min="6948" max="6948" width="13.5703125" style="109" customWidth="1"/>
    <col min="6949" max="6949" width="17.5703125" style="109" customWidth="1"/>
    <col min="6950" max="6950" width="3" style="109" customWidth="1"/>
    <col min="6951" max="6952" width="10.42578125" style="109" customWidth="1"/>
    <col min="6953" max="6955" width="11.42578125" style="109" customWidth="1"/>
    <col min="6956" max="6956" width="18.42578125" style="109" customWidth="1"/>
    <col min="6957" max="6957" width="3.42578125" style="109" customWidth="1"/>
    <col min="6958" max="6958" width="8.85546875" style="109" customWidth="1"/>
    <col min="6959" max="6959" width="10.140625" style="109" customWidth="1"/>
    <col min="6960" max="6960" width="18.140625" style="109" customWidth="1"/>
    <col min="6961" max="6961" width="3.42578125" style="109" customWidth="1"/>
    <col min="6962" max="6962" width="16.5703125" style="109" customWidth="1"/>
    <col min="6963" max="6963" width="15" style="109" customWidth="1"/>
    <col min="6964" max="6967" width="14" style="109" customWidth="1"/>
    <col min="6968" max="6968" width="17.140625" style="109" customWidth="1"/>
    <col min="6969" max="6969" width="14" style="109" customWidth="1"/>
    <col min="6970" max="6970" width="20.85546875" style="109" customWidth="1"/>
    <col min="6971" max="6971" width="14" style="109" customWidth="1"/>
    <col min="6972" max="6972" width="3.42578125" style="109" customWidth="1"/>
    <col min="6973" max="6973" width="11.5703125" style="109" customWidth="1"/>
    <col min="6974" max="6974" width="12.5703125" style="109" customWidth="1"/>
    <col min="6975" max="6975" width="10.85546875" style="109" customWidth="1"/>
    <col min="6976" max="6976" width="13.85546875" style="109" customWidth="1"/>
    <col min="6977" max="6977" width="18.5703125" style="109" customWidth="1"/>
    <col min="6978" max="6978" width="6.5703125" style="109" customWidth="1"/>
    <col min="6979" max="6979" width="12" style="109" customWidth="1"/>
    <col min="6980" max="6980" width="14.42578125" style="109" customWidth="1"/>
    <col min="6981" max="6984" width="12" style="109" customWidth="1"/>
    <col min="6985" max="6985" width="1.85546875" style="109" customWidth="1"/>
    <col min="6986" max="6986" width="2.85546875" style="109" customWidth="1"/>
    <col min="6987" max="6987" width="12.5703125" style="109" customWidth="1"/>
    <col min="6988" max="6988" width="12" style="109" customWidth="1"/>
    <col min="6989" max="6989" width="11.5703125" style="109" customWidth="1"/>
    <col min="6990" max="6990" width="8.85546875" style="109"/>
    <col min="6991" max="6991" width="4.5703125" style="109" customWidth="1"/>
    <col min="6992" max="6992" width="23" style="109" customWidth="1"/>
    <col min="6993" max="6994" width="16.140625" style="109" customWidth="1"/>
    <col min="6995" max="6995" width="15.42578125" style="109" customWidth="1"/>
    <col min="6996" max="6996" width="18.42578125" style="109" customWidth="1"/>
    <col min="6997" max="6997" width="18" style="109" customWidth="1"/>
    <col min="6998" max="6998" width="22.85546875" style="109" customWidth="1"/>
    <col min="6999" max="6999" width="23.140625" style="109" customWidth="1"/>
    <col min="7000" max="7002" width="23" style="109" customWidth="1"/>
    <col min="7003" max="7003" width="14.140625" style="109" customWidth="1"/>
    <col min="7004" max="7004" width="14.42578125" style="109" customWidth="1"/>
    <col min="7005" max="7005" width="21.42578125" style="109" customWidth="1"/>
    <col min="7006" max="7006" width="23" style="109" customWidth="1"/>
    <col min="7007" max="7007" width="14.42578125" style="109" customWidth="1"/>
    <col min="7008" max="7008" width="16" style="109" customWidth="1"/>
    <col min="7009" max="7009" width="17.42578125" style="109" customWidth="1"/>
    <col min="7010" max="7012" width="16" style="109" customWidth="1"/>
    <col min="7013" max="7016" width="23" style="109" customWidth="1"/>
    <col min="7017" max="7017" width="16.140625" style="109" customWidth="1"/>
    <col min="7018" max="7018" width="16" style="109" customWidth="1"/>
    <col min="7019" max="7019" width="20.140625" style="109" customWidth="1"/>
    <col min="7020" max="7037" width="16" style="109" customWidth="1"/>
    <col min="7038" max="7038" width="2.5703125" style="109" customWidth="1"/>
    <col min="7039" max="7039" width="10.140625" style="109" customWidth="1"/>
    <col min="7040" max="7041" width="9.140625" style="109" customWidth="1"/>
    <col min="7042" max="7042" width="10.42578125" style="109" customWidth="1"/>
    <col min="7043" max="7045" width="10.5703125" style="109" customWidth="1"/>
    <col min="7046" max="7049" width="12.42578125" style="109" customWidth="1"/>
    <col min="7050" max="7050" width="14.42578125" style="109" customWidth="1"/>
    <col min="7051" max="7051" width="8.85546875" style="109"/>
    <col min="7052" max="7052" width="9.5703125" style="109" customWidth="1"/>
    <col min="7053" max="7055" width="8.85546875" style="109"/>
    <col min="7056" max="7056" width="8.5703125" style="109" customWidth="1"/>
    <col min="7057" max="7057" width="11.5703125" style="109" customWidth="1"/>
    <col min="7058" max="7060" width="9.5703125" style="109" customWidth="1"/>
    <col min="7061" max="7061" width="13.42578125" style="109" customWidth="1"/>
    <col min="7062" max="7062" width="8.85546875" style="109"/>
    <col min="7063" max="7063" width="13.85546875" style="109" customWidth="1"/>
    <col min="7064" max="7064" width="9.42578125" style="109" customWidth="1"/>
    <col min="7065" max="7068" width="8.85546875" style="109"/>
    <col min="7069" max="7070" width="10.85546875" style="109" customWidth="1"/>
    <col min="7071" max="7071" width="11.5703125" style="109" customWidth="1"/>
    <col min="7072" max="7076" width="10.85546875" style="109" customWidth="1"/>
    <col min="7077" max="7077" width="3.140625" style="109" customWidth="1"/>
    <col min="7078" max="7080" width="8.85546875" style="109"/>
    <col min="7081" max="7081" width="17" style="109" bestFit="1" customWidth="1"/>
    <col min="7082" max="7082" width="16.42578125" style="109" customWidth="1"/>
    <col min="7083" max="7200" width="8.85546875" style="109"/>
    <col min="7201" max="7201" width="10.42578125" style="109" customWidth="1"/>
    <col min="7202" max="7202" width="13.85546875" style="109" customWidth="1"/>
    <col min="7203" max="7203" width="11.42578125" style="109" customWidth="1"/>
    <col min="7204" max="7204" width="13.5703125" style="109" customWidth="1"/>
    <col min="7205" max="7205" width="17.5703125" style="109" customWidth="1"/>
    <col min="7206" max="7206" width="3" style="109" customWidth="1"/>
    <col min="7207" max="7208" width="10.42578125" style="109" customWidth="1"/>
    <col min="7209" max="7211" width="11.42578125" style="109" customWidth="1"/>
    <col min="7212" max="7212" width="18.42578125" style="109" customWidth="1"/>
    <col min="7213" max="7213" width="3.42578125" style="109" customWidth="1"/>
    <col min="7214" max="7214" width="8.85546875" style="109" customWidth="1"/>
    <col min="7215" max="7215" width="10.140625" style="109" customWidth="1"/>
    <col min="7216" max="7216" width="18.140625" style="109" customWidth="1"/>
    <col min="7217" max="7217" width="3.42578125" style="109" customWidth="1"/>
    <col min="7218" max="7218" width="16.5703125" style="109" customWidth="1"/>
    <col min="7219" max="7219" width="15" style="109" customWidth="1"/>
    <col min="7220" max="7223" width="14" style="109" customWidth="1"/>
    <col min="7224" max="7224" width="17.140625" style="109" customWidth="1"/>
    <col min="7225" max="7225" width="14" style="109" customWidth="1"/>
    <col min="7226" max="7226" width="20.85546875" style="109" customWidth="1"/>
    <col min="7227" max="7227" width="14" style="109" customWidth="1"/>
    <col min="7228" max="7228" width="3.42578125" style="109" customWidth="1"/>
    <col min="7229" max="7229" width="11.5703125" style="109" customWidth="1"/>
    <col min="7230" max="7230" width="12.5703125" style="109" customWidth="1"/>
    <col min="7231" max="7231" width="10.85546875" style="109" customWidth="1"/>
    <col min="7232" max="7232" width="13.85546875" style="109" customWidth="1"/>
    <col min="7233" max="7233" width="18.5703125" style="109" customWidth="1"/>
    <col min="7234" max="7234" width="6.5703125" style="109" customWidth="1"/>
    <col min="7235" max="7235" width="12" style="109" customWidth="1"/>
    <col min="7236" max="7236" width="14.42578125" style="109" customWidth="1"/>
    <col min="7237" max="7240" width="12" style="109" customWidth="1"/>
    <col min="7241" max="7241" width="1.85546875" style="109" customWidth="1"/>
    <col min="7242" max="7242" width="2.85546875" style="109" customWidth="1"/>
    <col min="7243" max="7243" width="12.5703125" style="109" customWidth="1"/>
    <col min="7244" max="7244" width="12" style="109" customWidth="1"/>
    <col min="7245" max="7245" width="11.5703125" style="109" customWidth="1"/>
    <col min="7246" max="7246" width="8.85546875" style="109"/>
    <col min="7247" max="7247" width="4.5703125" style="109" customWidth="1"/>
    <col min="7248" max="7248" width="23" style="109" customWidth="1"/>
    <col min="7249" max="7250" width="16.140625" style="109" customWidth="1"/>
    <col min="7251" max="7251" width="15.42578125" style="109" customWidth="1"/>
    <col min="7252" max="7252" width="18.42578125" style="109" customWidth="1"/>
    <col min="7253" max="7253" width="18" style="109" customWidth="1"/>
    <col min="7254" max="7254" width="22.85546875" style="109" customWidth="1"/>
    <col min="7255" max="7255" width="23.140625" style="109" customWidth="1"/>
    <col min="7256" max="7258" width="23" style="109" customWidth="1"/>
    <col min="7259" max="7259" width="14.140625" style="109" customWidth="1"/>
    <col min="7260" max="7260" width="14.42578125" style="109" customWidth="1"/>
    <col min="7261" max="7261" width="21.42578125" style="109" customWidth="1"/>
    <col min="7262" max="7262" width="23" style="109" customWidth="1"/>
    <col min="7263" max="7263" width="14.42578125" style="109" customWidth="1"/>
    <col min="7264" max="7264" width="16" style="109" customWidth="1"/>
    <col min="7265" max="7265" width="17.42578125" style="109" customWidth="1"/>
    <col min="7266" max="7268" width="16" style="109" customWidth="1"/>
    <col min="7269" max="7272" width="23" style="109" customWidth="1"/>
    <col min="7273" max="7273" width="16.140625" style="109" customWidth="1"/>
    <col min="7274" max="7274" width="16" style="109" customWidth="1"/>
    <col min="7275" max="7275" width="20.140625" style="109" customWidth="1"/>
    <col min="7276" max="7293" width="16" style="109" customWidth="1"/>
    <col min="7294" max="7294" width="2.5703125" style="109" customWidth="1"/>
    <col min="7295" max="7295" width="10.140625" style="109" customWidth="1"/>
    <col min="7296" max="7297" width="9.140625" style="109" customWidth="1"/>
    <col min="7298" max="7298" width="10.42578125" style="109" customWidth="1"/>
    <col min="7299" max="7301" width="10.5703125" style="109" customWidth="1"/>
    <col min="7302" max="7305" width="12.42578125" style="109" customWidth="1"/>
    <col min="7306" max="7306" width="14.42578125" style="109" customWidth="1"/>
    <col min="7307" max="7307" width="8.85546875" style="109"/>
    <col min="7308" max="7308" width="9.5703125" style="109" customWidth="1"/>
    <col min="7309" max="7311" width="8.85546875" style="109"/>
    <col min="7312" max="7312" width="8.5703125" style="109" customWidth="1"/>
    <col min="7313" max="7313" width="11.5703125" style="109" customWidth="1"/>
    <col min="7314" max="7316" width="9.5703125" style="109" customWidth="1"/>
    <col min="7317" max="7317" width="13.42578125" style="109" customWidth="1"/>
    <col min="7318" max="7318" width="8.85546875" style="109"/>
    <col min="7319" max="7319" width="13.85546875" style="109" customWidth="1"/>
    <col min="7320" max="7320" width="9.42578125" style="109" customWidth="1"/>
    <col min="7321" max="7324" width="8.85546875" style="109"/>
    <col min="7325" max="7326" width="10.85546875" style="109" customWidth="1"/>
    <col min="7327" max="7327" width="11.5703125" style="109" customWidth="1"/>
    <col min="7328" max="7332" width="10.85546875" style="109" customWidth="1"/>
    <col min="7333" max="7333" width="3.140625" style="109" customWidth="1"/>
    <col min="7334" max="7336" width="8.85546875" style="109"/>
    <col min="7337" max="7337" width="17" style="109" bestFit="1" customWidth="1"/>
    <col min="7338" max="7338" width="16.42578125" style="109" customWidth="1"/>
    <col min="7339" max="7456" width="8.85546875" style="109"/>
    <col min="7457" max="7457" width="10.42578125" style="109" customWidth="1"/>
    <col min="7458" max="7458" width="13.85546875" style="109" customWidth="1"/>
    <col min="7459" max="7459" width="11.42578125" style="109" customWidth="1"/>
    <col min="7460" max="7460" width="13.5703125" style="109" customWidth="1"/>
    <col min="7461" max="7461" width="17.5703125" style="109" customWidth="1"/>
    <col min="7462" max="7462" width="3" style="109" customWidth="1"/>
    <col min="7463" max="7464" width="10.42578125" style="109" customWidth="1"/>
    <col min="7465" max="7467" width="11.42578125" style="109" customWidth="1"/>
    <col min="7468" max="7468" width="18.42578125" style="109" customWidth="1"/>
    <col min="7469" max="7469" width="3.42578125" style="109" customWidth="1"/>
    <col min="7470" max="7470" width="8.85546875" style="109" customWidth="1"/>
    <col min="7471" max="7471" width="10.140625" style="109" customWidth="1"/>
    <col min="7472" max="7472" width="18.140625" style="109" customWidth="1"/>
    <col min="7473" max="7473" width="3.42578125" style="109" customWidth="1"/>
    <col min="7474" max="7474" width="16.5703125" style="109" customWidth="1"/>
    <col min="7475" max="7475" width="15" style="109" customWidth="1"/>
    <col min="7476" max="7479" width="14" style="109" customWidth="1"/>
    <col min="7480" max="7480" width="17.140625" style="109" customWidth="1"/>
    <col min="7481" max="7481" width="14" style="109" customWidth="1"/>
    <col min="7482" max="7482" width="20.85546875" style="109" customWidth="1"/>
    <col min="7483" max="7483" width="14" style="109" customWidth="1"/>
    <col min="7484" max="7484" width="3.42578125" style="109" customWidth="1"/>
    <col min="7485" max="7485" width="11.5703125" style="109" customWidth="1"/>
    <col min="7486" max="7486" width="12.5703125" style="109" customWidth="1"/>
    <col min="7487" max="7487" width="10.85546875" style="109" customWidth="1"/>
    <col min="7488" max="7488" width="13.85546875" style="109" customWidth="1"/>
    <col min="7489" max="7489" width="18.5703125" style="109" customWidth="1"/>
    <col min="7490" max="7490" width="6.5703125" style="109" customWidth="1"/>
    <col min="7491" max="7491" width="12" style="109" customWidth="1"/>
    <col min="7492" max="7492" width="14.42578125" style="109" customWidth="1"/>
    <col min="7493" max="7496" width="12" style="109" customWidth="1"/>
    <col min="7497" max="7497" width="1.85546875" style="109" customWidth="1"/>
    <col min="7498" max="7498" width="2.85546875" style="109" customWidth="1"/>
    <col min="7499" max="7499" width="12.5703125" style="109" customWidth="1"/>
    <col min="7500" max="7500" width="12" style="109" customWidth="1"/>
    <col min="7501" max="7501" width="11.5703125" style="109" customWidth="1"/>
    <col min="7502" max="7502" width="8.85546875" style="109"/>
    <col min="7503" max="7503" width="4.5703125" style="109" customWidth="1"/>
    <col min="7504" max="7504" width="23" style="109" customWidth="1"/>
    <col min="7505" max="7506" width="16.140625" style="109" customWidth="1"/>
    <col min="7507" max="7507" width="15.42578125" style="109" customWidth="1"/>
    <col min="7508" max="7508" width="18.42578125" style="109" customWidth="1"/>
    <col min="7509" max="7509" width="18" style="109" customWidth="1"/>
    <col min="7510" max="7510" width="22.85546875" style="109" customWidth="1"/>
    <col min="7511" max="7511" width="23.140625" style="109" customWidth="1"/>
    <col min="7512" max="7514" width="23" style="109" customWidth="1"/>
    <col min="7515" max="7515" width="14.140625" style="109" customWidth="1"/>
    <col min="7516" max="7516" width="14.42578125" style="109" customWidth="1"/>
    <col min="7517" max="7517" width="21.42578125" style="109" customWidth="1"/>
    <col min="7518" max="7518" width="23" style="109" customWidth="1"/>
    <col min="7519" max="7519" width="14.42578125" style="109" customWidth="1"/>
    <col min="7520" max="7520" width="16" style="109" customWidth="1"/>
    <col min="7521" max="7521" width="17.42578125" style="109" customWidth="1"/>
    <col min="7522" max="7524" width="16" style="109" customWidth="1"/>
    <col min="7525" max="7528" width="23" style="109" customWidth="1"/>
    <col min="7529" max="7529" width="16.140625" style="109" customWidth="1"/>
    <col min="7530" max="7530" width="16" style="109" customWidth="1"/>
    <col min="7531" max="7531" width="20.140625" style="109" customWidth="1"/>
    <col min="7532" max="7549" width="16" style="109" customWidth="1"/>
    <col min="7550" max="7550" width="2.5703125" style="109" customWidth="1"/>
    <col min="7551" max="7551" width="10.140625" style="109" customWidth="1"/>
    <col min="7552" max="7553" width="9.140625" style="109" customWidth="1"/>
    <col min="7554" max="7554" width="10.42578125" style="109" customWidth="1"/>
    <col min="7555" max="7557" width="10.5703125" style="109" customWidth="1"/>
    <col min="7558" max="7561" width="12.42578125" style="109" customWidth="1"/>
    <col min="7562" max="7562" width="14.42578125" style="109" customWidth="1"/>
    <col min="7563" max="7563" width="8.85546875" style="109"/>
    <col min="7564" max="7564" width="9.5703125" style="109" customWidth="1"/>
    <col min="7565" max="7567" width="8.85546875" style="109"/>
    <col min="7568" max="7568" width="8.5703125" style="109" customWidth="1"/>
    <col min="7569" max="7569" width="11.5703125" style="109" customWidth="1"/>
    <col min="7570" max="7572" width="9.5703125" style="109" customWidth="1"/>
    <col min="7573" max="7573" width="13.42578125" style="109" customWidth="1"/>
    <col min="7574" max="7574" width="8.85546875" style="109"/>
    <col min="7575" max="7575" width="13.85546875" style="109" customWidth="1"/>
    <col min="7576" max="7576" width="9.42578125" style="109" customWidth="1"/>
    <col min="7577" max="7580" width="8.85546875" style="109"/>
    <col min="7581" max="7582" width="10.85546875" style="109" customWidth="1"/>
    <col min="7583" max="7583" width="11.5703125" style="109" customWidth="1"/>
    <col min="7584" max="7588" width="10.85546875" style="109" customWidth="1"/>
    <col min="7589" max="7589" width="3.140625" style="109" customWidth="1"/>
    <col min="7590" max="7592" width="8.85546875" style="109"/>
    <col min="7593" max="7593" width="17" style="109" bestFit="1" customWidth="1"/>
    <col min="7594" max="7594" width="16.42578125" style="109" customWidth="1"/>
    <col min="7595" max="7712" width="8.85546875" style="109"/>
    <col min="7713" max="7713" width="10.42578125" style="109" customWidth="1"/>
    <col min="7714" max="7714" width="13.85546875" style="109" customWidth="1"/>
    <col min="7715" max="7715" width="11.42578125" style="109" customWidth="1"/>
    <col min="7716" max="7716" width="13.5703125" style="109" customWidth="1"/>
    <col min="7717" max="7717" width="17.5703125" style="109" customWidth="1"/>
    <col min="7718" max="7718" width="3" style="109" customWidth="1"/>
    <col min="7719" max="7720" width="10.42578125" style="109" customWidth="1"/>
    <col min="7721" max="7723" width="11.42578125" style="109" customWidth="1"/>
    <col min="7724" max="7724" width="18.42578125" style="109" customWidth="1"/>
    <col min="7725" max="7725" width="3.42578125" style="109" customWidth="1"/>
    <col min="7726" max="7726" width="8.85546875" style="109" customWidth="1"/>
    <col min="7727" max="7727" width="10.140625" style="109" customWidth="1"/>
    <col min="7728" max="7728" width="18.140625" style="109" customWidth="1"/>
    <col min="7729" max="7729" width="3.42578125" style="109" customWidth="1"/>
    <col min="7730" max="7730" width="16.5703125" style="109" customWidth="1"/>
    <col min="7731" max="7731" width="15" style="109" customWidth="1"/>
    <col min="7732" max="7735" width="14" style="109" customWidth="1"/>
    <col min="7736" max="7736" width="17.140625" style="109" customWidth="1"/>
    <col min="7737" max="7737" width="14" style="109" customWidth="1"/>
    <col min="7738" max="7738" width="20.85546875" style="109" customWidth="1"/>
    <col min="7739" max="7739" width="14" style="109" customWidth="1"/>
    <col min="7740" max="7740" width="3.42578125" style="109" customWidth="1"/>
    <col min="7741" max="7741" width="11.5703125" style="109" customWidth="1"/>
    <col min="7742" max="7742" width="12.5703125" style="109" customWidth="1"/>
    <col min="7743" max="7743" width="10.85546875" style="109" customWidth="1"/>
    <col min="7744" max="7744" width="13.85546875" style="109" customWidth="1"/>
    <col min="7745" max="7745" width="18.5703125" style="109" customWidth="1"/>
    <col min="7746" max="7746" width="6.5703125" style="109" customWidth="1"/>
    <col min="7747" max="7747" width="12" style="109" customWidth="1"/>
    <col min="7748" max="7748" width="14.42578125" style="109" customWidth="1"/>
    <col min="7749" max="7752" width="12" style="109" customWidth="1"/>
    <col min="7753" max="7753" width="1.85546875" style="109" customWidth="1"/>
    <col min="7754" max="7754" width="2.85546875" style="109" customWidth="1"/>
    <col min="7755" max="7755" width="12.5703125" style="109" customWidth="1"/>
    <col min="7756" max="7756" width="12" style="109" customWidth="1"/>
    <col min="7757" max="7757" width="11.5703125" style="109" customWidth="1"/>
    <col min="7758" max="7758" width="8.85546875" style="109"/>
    <col min="7759" max="7759" width="4.5703125" style="109" customWidth="1"/>
    <col min="7760" max="7760" width="23" style="109" customWidth="1"/>
    <col min="7761" max="7762" width="16.140625" style="109" customWidth="1"/>
    <col min="7763" max="7763" width="15.42578125" style="109" customWidth="1"/>
    <col min="7764" max="7764" width="18.42578125" style="109" customWidth="1"/>
    <col min="7765" max="7765" width="18" style="109" customWidth="1"/>
    <col min="7766" max="7766" width="22.85546875" style="109" customWidth="1"/>
    <col min="7767" max="7767" width="23.140625" style="109" customWidth="1"/>
    <col min="7768" max="7770" width="23" style="109" customWidth="1"/>
    <col min="7771" max="7771" width="14.140625" style="109" customWidth="1"/>
    <col min="7772" max="7772" width="14.42578125" style="109" customWidth="1"/>
    <col min="7773" max="7773" width="21.42578125" style="109" customWidth="1"/>
    <col min="7774" max="7774" width="23" style="109" customWidth="1"/>
    <col min="7775" max="7775" width="14.42578125" style="109" customWidth="1"/>
    <col min="7776" max="7776" width="16" style="109" customWidth="1"/>
    <col min="7777" max="7777" width="17.42578125" style="109" customWidth="1"/>
    <col min="7778" max="7780" width="16" style="109" customWidth="1"/>
    <col min="7781" max="7784" width="23" style="109" customWidth="1"/>
    <col min="7785" max="7785" width="16.140625" style="109" customWidth="1"/>
    <col min="7786" max="7786" width="16" style="109" customWidth="1"/>
    <col min="7787" max="7787" width="20.140625" style="109" customWidth="1"/>
    <col min="7788" max="7805" width="16" style="109" customWidth="1"/>
    <col min="7806" max="7806" width="2.5703125" style="109" customWidth="1"/>
    <col min="7807" max="7807" width="10.140625" style="109" customWidth="1"/>
    <col min="7808" max="7809" width="9.140625" style="109" customWidth="1"/>
    <col min="7810" max="7810" width="10.42578125" style="109" customWidth="1"/>
    <col min="7811" max="7813" width="10.5703125" style="109" customWidth="1"/>
    <col min="7814" max="7817" width="12.42578125" style="109" customWidth="1"/>
    <col min="7818" max="7818" width="14.42578125" style="109" customWidth="1"/>
    <col min="7819" max="7819" width="8.85546875" style="109"/>
    <col min="7820" max="7820" width="9.5703125" style="109" customWidth="1"/>
    <col min="7821" max="7823" width="8.85546875" style="109"/>
    <col min="7824" max="7824" width="8.5703125" style="109" customWidth="1"/>
    <col min="7825" max="7825" width="11.5703125" style="109" customWidth="1"/>
    <col min="7826" max="7828" width="9.5703125" style="109" customWidth="1"/>
    <col min="7829" max="7829" width="13.42578125" style="109" customWidth="1"/>
    <col min="7830" max="7830" width="8.85546875" style="109"/>
    <col min="7831" max="7831" width="13.85546875" style="109" customWidth="1"/>
    <col min="7832" max="7832" width="9.42578125" style="109" customWidth="1"/>
    <col min="7833" max="7836" width="8.85546875" style="109"/>
    <col min="7837" max="7838" width="10.85546875" style="109" customWidth="1"/>
    <col min="7839" max="7839" width="11.5703125" style="109" customWidth="1"/>
    <col min="7840" max="7844" width="10.85546875" style="109" customWidth="1"/>
    <col min="7845" max="7845" width="3.140625" style="109" customWidth="1"/>
    <col min="7846" max="7848" width="8.85546875" style="109"/>
    <col min="7849" max="7849" width="17" style="109" bestFit="1" customWidth="1"/>
    <col min="7850" max="7850" width="16.42578125" style="109" customWidth="1"/>
    <col min="7851" max="7968" width="8.85546875" style="109"/>
    <col min="7969" max="7969" width="10.42578125" style="109" customWidth="1"/>
    <col min="7970" max="7970" width="13.85546875" style="109" customWidth="1"/>
    <col min="7971" max="7971" width="11.42578125" style="109" customWidth="1"/>
    <col min="7972" max="7972" width="13.5703125" style="109" customWidth="1"/>
    <col min="7973" max="7973" width="17.5703125" style="109" customWidth="1"/>
    <col min="7974" max="7974" width="3" style="109" customWidth="1"/>
    <col min="7975" max="7976" width="10.42578125" style="109" customWidth="1"/>
    <col min="7977" max="7979" width="11.42578125" style="109" customWidth="1"/>
    <col min="7980" max="7980" width="18.42578125" style="109" customWidth="1"/>
    <col min="7981" max="7981" width="3.42578125" style="109" customWidth="1"/>
    <col min="7982" max="7982" width="8.85546875" style="109" customWidth="1"/>
    <col min="7983" max="7983" width="10.140625" style="109" customWidth="1"/>
    <col min="7984" max="7984" width="18.140625" style="109" customWidth="1"/>
    <col min="7985" max="7985" width="3.42578125" style="109" customWidth="1"/>
    <col min="7986" max="7986" width="16.5703125" style="109" customWidth="1"/>
    <col min="7987" max="7987" width="15" style="109" customWidth="1"/>
    <col min="7988" max="7991" width="14" style="109" customWidth="1"/>
    <col min="7992" max="7992" width="17.140625" style="109" customWidth="1"/>
    <col min="7993" max="7993" width="14" style="109" customWidth="1"/>
    <col min="7994" max="7994" width="20.85546875" style="109" customWidth="1"/>
    <col min="7995" max="7995" width="14" style="109" customWidth="1"/>
    <col min="7996" max="7996" width="3.42578125" style="109" customWidth="1"/>
    <col min="7997" max="7997" width="11.5703125" style="109" customWidth="1"/>
    <col min="7998" max="7998" width="12.5703125" style="109" customWidth="1"/>
    <col min="7999" max="7999" width="10.85546875" style="109" customWidth="1"/>
    <col min="8000" max="8000" width="13.85546875" style="109" customWidth="1"/>
    <col min="8001" max="8001" width="18.5703125" style="109" customWidth="1"/>
    <col min="8002" max="8002" width="6.5703125" style="109" customWidth="1"/>
    <col min="8003" max="8003" width="12" style="109" customWidth="1"/>
    <col min="8004" max="8004" width="14.42578125" style="109" customWidth="1"/>
    <col min="8005" max="8008" width="12" style="109" customWidth="1"/>
    <col min="8009" max="8009" width="1.85546875" style="109" customWidth="1"/>
    <col min="8010" max="8010" width="2.85546875" style="109" customWidth="1"/>
    <col min="8011" max="8011" width="12.5703125" style="109" customWidth="1"/>
    <col min="8012" max="8012" width="12" style="109" customWidth="1"/>
    <col min="8013" max="8013" width="11.5703125" style="109" customWidth="1"/>
    <col min="8014" max="8014" width="8.85546875" style="109"/>
    <col min="8015" max="8015" width="4.5703125" style="109" customWidth="1"/>
    <col min="8016" max="8016" width="23" style="109" customWidth="1"/>
    <col min="8017" max="8018" width="16.140625" style="109" customWidth="1"/>
    <col min="8019" max="8019" width="15.42578125" style="109" customWidth="1"/>
    <col min="8020" max="8020" width="18.42578125" style="109" customWidth="1"/>
    <col min="8021" max="8021" width="18" style="109" customWidth="1"/>
    <col min="8022" max="8022" width="22.85546875" style="109" customWidth="1"/>
    <col min="8023" max="8023" width="23.140625" style="109" customWidth="1"/>
    <col min="8024" max="8026" width="23" style="109" customWidth="1"/>
    <col min="8027" max="8027" width="14.140625" style="109" customWidth="1"/>
    <col min="8028" max="8028" width="14.42578125" style="109" customWidth="1"/>
    <col min="8029" max="8029" width="21.42578125" style="109" customWidth="1"/>
    <col min="8030" max="8030" width="23" style="109" customWidth="1"/>
    <col min="8031" max="8031" width="14.42578125" style="109" customWidth="1"/>
    <col min="8032" max="8032" width="16" style="109" customWidth="1"/>
    <col min="8033" max="8033" width="17.42578125" style="109" customWidth="1"/>
    <col min="8034" max="8036" width="16" style="109" customWidth="1"/>
    <col min="8037" max="8040" width="23" style="109" customWidth="1"/>
    <col min="8041" max="8041" width="16.140625" style="109" customWidth="1"/>
    <col min="8042" max="8042" width="16" style="109" customWidth="1"/>
    <col min="8043" max="8043" width="20.140625" style="109" customWidth="1"/>
    <col min="8044" max="8061" width="16" style="109" customWidth="1"/>
    <col min="8062" max="8062" width="2.5703125" style="109" customWidth="1"/>
    <col min="8063" max="8063" width="10.140625" style="109" customWidth="1"/>
    <col min="8064" max="8065" width="9.140625" style="109" customWidth="1"/>
    <col min="8066" max="8066" width="10.42578125" style="109" customWidth="1"/>
    <col min="8067" max="8069" width="10.5703125" style="109" customWidth="1"/>
    <col min="8070" max="8073" width="12.42578125" style="109" customWidth="1"/>
    <col min="8074" max="8074" width="14.42578125" style="109" customWidth="1"/>
    <col min="8075" max="8075" width="8.85546875" style="109"/>
    <col min="8076" max="8076" width="9.5703125" style="109" customWidth="1"/>
    <col min="8077" max="8079" width="8.85546875" style="109"/>
    <col min="8080" max="8080" width="8.5703125" style="109" customWidth="1"/>
    <col min="8081" max="8081" width="11.5703125" style="109" customWidth="1"/>
    <col min="8082" max="8084" width="9.5703125" style="109" customWidth="1"/>
    <col min="8085" max="8085" width="13.42578125" style="109" customWidth="1"/>
    <col min="8086" max="8086" width="8.85546875" style="109"/>
    <col min="8087" max="8087" width="13.85546875" style="109" customWidth="1"/>
    <col min="8088" max="8088" width="9.42578125" style="109" customWidth="1"/>
    <col min="8089" max="8092" width="8.85546875" style="109"/>
    <col min="8093" max="8094" width="10.85546875" style="109" customWidth="1"/>
    <col min="8095" max="8095" width="11.5703125" style="109" customWidth="1"/>
    <col min="8096" max="8100" width="10.85546875" style="109" customWidth="1"/>
    <col min="8101" max="8101" width="3.140625" style="109" customWidth="1"/>
    <col min="8102" max="8104" width="8.85546875" style="109"/>
    <col min="8105" max="8105" width="17" style="109" bestFit="1" customWidth="1"/>
    <col min="8106" max="8106" width="16.42578125" style="109" customWidth="1"/>
    <col min="8107" max="8224" width="8.85546875" style="109"/>
    <col min="8225" max="8225" width="10.42578125" style="109" customWidth="1"/>
    <col min="8226" max="8226" width="13.85546875" style="109" customWidth="1"/>
    <col min="8227" max="8227" width="11.42578125" style="109" customWidth="1"/>
    <col min="8228" max="8228" width="13.5703125" style="109" customWidth="1"/>
    <col min="8229" max="8229" width="17.5703125" style="109" customWidth="1"/>
    <col min="8230" max="8230" width="3" style="109" customWidth="1"/>
    <col min="8231" max="8232" width="10.42578125" style="109" customWidth="1"/>
    <col min="8233" max="8235" width="11.42578125" style="109" customWidth="1"/>
    <col min="8236" max="8236" width="18.42578125" style="109" customWidth="1"/>
    <col min="8237" max="8237" width="3.42578125" style="109" customWidth="1"/>
    <col min="8238" max="8238" width="8.85546875" style="109" customWidth="1"/>
    <col min="8239" max="8239" width="10.140625" style="109" customWidth="1"/>
    <col min="8240" max="8240" width="18.140625" style="109" customWidth="1"/>
    <col min="8241" max="8241" width="3.42578125" style="109" customWidth="1"/>
    <col min="8242" max="8242" width="16.5703125" style="109" customWidth="1"/>
    <col min="8243" max="8243" width="15" style="109" customWidth="1"/>
    <col min="8244" max="8247" width="14" style="109" customWidth="1"/>
    <col min="8248" max="8248" width="17.140625" style="109" customWidth="1"/>
    <col min="8249" max="8249" width="14" style="109" customWidth="1"/>
    <col min="8250" max="8250" width="20.85546875" style="109" customWidth="1"/>
    <col min="8251" max="8251" width="14" style="109" customWidth="1"/>
    <col min="8252" max="8252" width="3.42578125" style="109" customWidth="1"/>
    <col min="8253" max="8253" width="11.5703125" style="109" customWidth="1"/>
    <col min="8254" max="8254" width="12.5703125" style="109" customWidth="1"/>
    <col min="8255" max="8255" width="10.85546875" style="109" customWidth="1"/>
    <col min="8256" max="8256" width="13.85546875" style="109" customWidth="1"/>
    <col min="8257" max="8257" width="18.5703125" style="109" customWidth="1"/>
    <col min="8258" max="8258" width="6.5703125" style="109" customWidth="1"/>
    <col min="8259" max="8259" width="12" style="109" customWidth="1"/>
    <col min="8260" max="8260" width="14.42578125" style="109" customWidth="1"/>
    <col min="8261" max="8264" width="12" style="109" customWidth="1"/>
    <col min="8265" max="8265" width="1.85546875" style="109" customWidth="1"/>
    <col min="8266" max="8266" width="2.85546875" style="109" customWidth="1"/>
    <col min="8267" max="8267" width="12.5703125" style="109" customWidth="1"/>
    <col min="8268" max="8268" width="12" style="109" customWidth="1"/>
    <col min="8269" max="8269" width="11.5703125" style="109" customWidth="1"/>
    <col min="8270" max="8270" width="8.85546875" style="109"/>
    <col min="8271" max="8271" width="4.5703125" style="109" customWidth="1"/>
    <col min="8272" max="8272" width="23" style="109" customWidth="1"/>
    <col min="8273" max="8274" width="16.140625" style="109" customWidth="1"/>
    <col min="8275" max="8275" width="15.42578125" style="109" customWidth="1"/>
    <col min="8276" max="8276" width="18.42578125" style="109" customWidth="1"/>
    <col min="8277" max="8277" width="18" style="109" customWidth="1"/>
    <col min="8278" max="8278" width="22.85546875" style="109" customWidth="1"/>
    <col min="8279" max="8279" width="23.140625" style="109" customWidth="1"/>
    <col min="8280" max="8282" width="23" style="109" customWidth="1"/>
    <col min="8283" max="8283" width="14.140625" style="109" customWidth="1"/>
    <col min="8284" max="8284" width="14.42578125" style="109" customWidth="1"/>
    <col min="8285" max="8285" width="21.42578125" style="109" customWidth="1"/>
    <col min="8286" max="8286" width="23" style="109" customWidth="1"/>
    <col min="8287" max="8287" width="14.42578125" style="109" customWidth="1"/>
    <col min="8288" max="8288" width="16" style="109" customWidth="1"/>
    <col min="8289" max="8289" width="17.42578125" style="109" customWidth="1"/>
    <col min="8290" max="8292" width="16" style="109" customWidth="1"/>
    <col min="8293" max="8296" width="23" style="109" customWidth="1"/>
    <col min="8297" max="8297" width="16.140625" style="109" customWidth="1"/>
    <col min="8298" max="8298" width="16" style="109" customWidth="1"/>
    <col min="8299" max="8299" width="20.140625" style="109" customWidth="1"/>
    <col min="8300" max="8317" width="16" style="109" customWidth="1"/>
    <col min="8318" max="8318" width="2.5703125" style="109" customWidth="1"/>
    <col min="8319" max="8319" width="10.140625" style="109" customWidth="1"/>
    <col min="8320" max="8321" width="9.140625" style="109" customWidth="1"/>
    <col min="8322" max="8322" width="10.42578125" style="109" customWidth="1"/>
    <col min="8323" max="8325" width="10.5703125" style="109" customWidth="1"/>
    <col min="8326" max="8329" width="12.42578125" style="109" customWidth="1"/>
    <col min="8330" max="8330" width="14.42578125" style="109" customWidth="1"/>
    <col min="8331" max="8331" width="8.85546875" style="109"/>
    <col min="8332" max="8332" width="9.5703125" style="109" customWidth="1"/>
    <col min="8333" max="8335" width="8.85546875" style="109"/>
    <col min="8336" max="8336" width="8.5703125" style="109" customWidth="1"/>
    <col min="8337" max="8337" width="11.5703125" style="109" customWidth="1"/>
    <col min="8338" max="8340" width="9.5703125" style="109" customWidth="1"/>
    <col min="8341" max="8341" width="13.42578125" style="109" customWidth="1"/>
    <col min="8342" max="8342" width="8.85546875" style="109"/>
    <col min="8343" max="8343" width="13.85546875" style="109" customWidth="1"/>
    <col min="8344" max="8344" width="9.42578125" style="109" customWidth="1"/>
    <col min="8345" max="8348" width="8.85546875" style="109"/>
    <col min="8349" max="8350" width="10.85546875" style="109" customWidth="1"/>
    <col min="8351" max="8351" width="11.5703125" style="109" customWidth="1"/>
    <col min="8352" max="8356" width="10.85546875" style="109" customWidth="1"/>
    <col min="8357" max="8357" width="3.140625" style="109" customWidth="1"/>
    <col min="8358" max="8360" width="8.85546875" style="109"/>
    <col min="8361" max="8361" width="17" style="109" bestFit="1" customWidth="1"/>
    <col min="8362" max="8362" width="16.42578125" style="109" customWidth="1"/>
    <col min="8363" max="8480" width="8.85546875" style="109"/>
    <col min="8481" max="8481" width="10.42578125" style="109" customWidth="1"/>
    <col min="8482" max="8482" width="13.85546875" style="109" customWidth="1"/>
    <col min="8483" max="8483" width="11.42578125" style="109" customWidth="1"/>
    <col min="8484" max="8484" width="13.5703125" style="109" customWidth="1"/>
    <col min="8485" max="8485" width="17.5703125" style="109" customWidth="1"/>
    <col min="8486" max="8486" width="3" style="109" customWidth="1"/>
    <col min="8487" max="8488" width="10.42578125" style="109" customWidth="1"/>
    <col min="8489" max="8491" width="11.42578125" style="109" customWidth="1"/>
    <col min="8492" max="8492" width="18.42578125" style="109" customWidth="1"/>
    <col min="8493" max="8493" width="3.42578125" style="109" customWidth="1"/>
    <col min="8494" max="8494" width="8.85546875" style="109" customWidth="1"/>
    <col min="8495" max="8495" width="10.140625" style="109" customWidth="1"/>
    <col min="8496" max="8496" width="18.140625" style="109" customWidth="1"/>
    <col min="8497" max="8497" width="3.42578125" style="109" customWidth="1"/>
    <col min="8498" max="8498" width="16.5703125" style="109" customWidth="1"/>
    <col min="8499" max="8499" width="15" style="109" customWidth="1"/>
    <col min="8500" max="8503" width="14" style="109" customWidth="1"/>
    <col min="8504" max="8504" width="17.140625" style="109" customWidth="1"/>
    <col min="8505" max="8505" width="14" style="109" customWidth="1"/>
    <col min="8506" max="8506" width="20.85546875" style="109" customWidth="1"/>
    <col min="8507" max="8507" width="14" style="109" customWidth="1"/>
    <col min="8508" max="8508" width="3.42578125" style="109" customWidth="1"/>
    <col min="8509" max="8509" width="11.5703125" style="109" customWidth="1"/>
    <col min="8510" max="8510" width="12.5703125" style="109" customWidth="1"/>
    <col min="8511" max="8511" width="10.85546875" style="109" customWidth="1"/>
    <col min="8512" max="8512" width="13.85546875" style="109" customWidth="1"/>
    <col min="8513" max="8513" width="18.5703125" style="109" customWidth="1"/>
    <col min="8514" max="8514" width="6.5703125" style="109" customWidth="1"/>
    <col min="8515" max="8515" width="12" style="109" customWidth="1"/>
    <col min="8516" max="8516" width="14.42578125" style="109" customWidth="1"/>
    <col min="8517" max="8520" width="12" style="109" customWidth="1"/>
    <col min="8521" max="8521" width="1.85546875" style="109" customWidth="1"/>
    <col min="8522" max="8522" width="2.85546875" style="109" customWidth="1"/>
    <col min="8523" max="8523" width="12.5703125" style="109" customWidth="1"/>
    <col min="8524" max="8524" width="12" style="109" customWidth="1"/>
    <col min="8525" max="8525" width="11.5703125" style="109" customWidth="1"/>
    <col min="8526" max="8526" width="8.85546875" style="109"/>
    <col min="8527" max="8527" width="4.5703125" style="109" customWidth="1"/>
    <col min="8528" max="8528" width="23" style="109" customWidth="1"/>
    <col min="8529" max="8530" width="16.140625" style="109" customWidth="1"/>
    <col min="8531" max="8531" width="15.42578125" style="109" customWidth="1"/>
    <col min="8532" max="8532" width="18.42578125" style="109" customWidth="1"/>
    <col min="8533" max="8533" width="18" style="109" customWidth="1"/>
    <col min="8534" max="8534" width="22.85546875" style="109" customWidth="1"/>
    <col min="8535" max="8535" width="23.140625" style="109" customWidth="1"/>
    <col min="8536" max="8538" width="23" style="109" customWidth="1"/>
    <col min="8539" max="8539" width="14.140625" style="109" customWidth="1"/>
    <col min="8540" max="8540" width="14.42578125" style="109" customWidth="1"/>
    <col min="8541" max="8541" width="21.42578125" style="109" customWidth="1"/>
    <col min="8542" max="8542" width="23" style="109" customWidth="1"/>
    <col min="8543" max="8543" width="14.42578125" style="109" customWidth="1"/>
    <col min="8544" max="8544" width="16" style="109" customWidth="1"/>
    <col min="8545" max="8545" width="17.42578125" style="109" customWidth="1"/>
    <col min="8546" max="8548" width="16" style="109" customWidth="1"/>
    <col min="8549" max="8552" width="23" style="109" customWidth="1"/>
    <col min="8553" max="8553" width="16.140625" style="109" customWidth="1"/>
    <col min="8554" max="8554" width="16" style="109" customWidth="1"/>
    <col min="8555" max="8555" width="20.140625" style="109" customWidth="1"/>
    <col min="8556" max="8573" width="16" style="109" customWidth="1"/>
    <col min="8574" max="8574" width="2.5703125" style="109" customWidth="1"/>
    <col min="8575" max="8575" width="10.140625" style="109" customWidth="1"/>
    <col min="8576" max="8577" width="9.140625" style="109" customWidth="1"/>
    <col min="8578" max="8578" width="10.42578125" style="109" customWidth="1"/>
    <col min="8579" max="8581" width="10.5703125" style="109" customWidth="1"/>
    <col min="8582" max="8585" width="12.42578125" style="109" customWidth="1"/>
    <col min="8586" max="8586" width="14.42578125" style="109" customWidth="1"/>
    <col min="8587" max="8587" width="8.85546875" style="109"/>
    <col min="8588" max="8588" width="9.5703125" style="109" customWidth="1"/>
    <col min="8589" max="8591" width="8.85546875" style="109"/>
    <col min="8592" max="8592" width="8.5703125" style="109" customWidth="1"/>
    <col min="8593" max="8593" width="11.5703125" style="109" customWidth="1"/>
    <col min="8594" max="8596" width="9.5703125" style="109" customWidth="1"/>
    <col min="8597" max="8597" width="13.42578125" style="109" customWidth="1"/>
    <col min="8598" max="8598" width="8.85546875" style="109"/>
    <col min="8599" max="8599" width="13.85546875" style="109" customWidth="1"/>
    <col min="8600" max="8600" width="9.42578125" style="109" customWidth="1"/>
    <col min="8601" max="8604" width="8.85546875" style="109"/>
    <col min="8605" max="8606" width="10.85546875" style="109" customWidth="1"/>
    <col min="8607" max="8607" width="11.5703125" style="109" customWidth="1"/>
    <col min="8608" max="8612" width="10.85546875" style="109" customWidth="1"/>
    <col min="8613" max="8613" width="3.140625" style="109" customWidth="1"/>
    <col min="8614" max="8616" width="8.85546875" style="109"/>
    <col min="8617" max="8617" width="17" style="109" bestFit="1" customWidth="1"/>
    <col min="8618" max="8618" width="16.42578125" style="109" customWidth="1"/>
    <col min="8619" max="8736" width="8.85546875" style="109"/>
    <col min="8737" max="8737" width="10.42578125" style="109" customWidth="1"/>
    <col min="8738" max="8738" width="13.85546875" style="109" customWidth="1"/>
    <col min="8739" max="8739" width="11.42578125" style="109" customWidth="1"/>
    <col min="8740" max="8740" width="13.5703125" style="109" customWidth="1"/>
    <col min="8741" max="8741" width="17.5703125" style="109" customWidth="1"/>
    <col min="8742" max="8742" width="3" style="109" customWidth="1"/>
    <col min="8743" max="8744" width="10.42578125" style="109" customWidth="1"/>
    <col min="8745" max="8747" width="11.42578125" style="109" customWidth="1"/>
    <col min="8748" max="8748" width="18.42578125" style="109" customWidth="1"/>
    <col min="8749" max="8749" width="3.42578125" style="109" customWidth="1"/>
    <col min="8750" max="8750" width="8.85546875" style="109" customWidth="1"/>
    <col min="8751" max="8751" width="10.140625" style="109" customWidth="1"/>
    <col min="8752" max="8752" width="18.140625" style="109" customWidth="1"/>
    <col min="8753" max="8753" width="3.42578125" style="109" customWidth="1"/>
    <col min="8754" max="8754" width="16.5703125" style="109" customWidth="1"/>
    <col min="8755" max="8755" width="15" style="109" customWidth="1"/>
    <col min="8756" max="8759" width="14" style="109" customWidth="1"/>
    <col min="8760" max="8760" width="17.140625" style="109" customWidth="1"/>
    <col min="8761" max="8761" width="14" style="109" customWidth="1"/>
    <col min="8762" max="8762" width="20.85546875" style="109" customWidth="1"/>
    <col min="8763" max="8763" width="14" style="109" customWidth="1"/>
    <col min="8764" max="8764" width="3.42578125" style="109" customWidth="1"/>
    <col min="8765" max="8765" width="11.5703125" style="109" customWidth="1"/>
    <col min="8766" max="8766" width="12.5703125" style="109" customWidth="1"/>
    <col min="8767" max="8767" width="10.85546875" style="109" customWidth="1"/>
    <col min="8768" max="8768" width="13.85546875" style="109" customWidth="1"/>
    <col min="8769" max="8769" width="18.5703125" style="109" customWidth="1"/>
    <col min="8770" max="8770" width="6.5703125" style="109" customWidth="1"/>
    <col min="8771" max="8771" width="12" style="109" customWidth="1"/>
    <col min="8772" max="8772" width="14.42578125" style="109" customWidth="1"/>
    <col min="8773" max="8776" width="12" style="109" customWidth="1"/>
    <col min="8777" max="8777" width="1.85546875" style="109" customWidth="1"/>
    <col min="8778" max="8778" width="2.85546875" style="109" customWidth="1"/>
    <col min="8779" max="8779" width="12.5703125" style="109" customWidth="1"/>
    <col min="8780" max="8780" width="12" style="109" customWidth="1"/>
    <col min="8781" max="8781" width="11.5703125" style="109" customWidth="1"/>
    <col min="8782" max="8782" width="8.85546875" style="109"/>
    <col min="8783" max="8783" width="4.5703125" style="109" customWidth="1"/>
    <col min="8784" max="8784" width="23" style="109" customWidth="1"/>
    <col min="8785" max="8786" width="16.140625" style="109" customWidth="1"/>
    <col min="8787" max="8787" width="15.42578125" style="109" customWidth="1"/>
    <col min="8788" max="8788" width="18.42578125" style="109" customWidth="1"/>
    <col min="8789" max="8789" width="18" style="109" customWidth="1"/>
    <col min="8790" max="8790" width="22.85546875" style="109" customWidth="1"/>
    <col min="8791" max="8791" width="23.140625" style="109" customWidth="1"/>
    <col min="8792" max="8794" width="23" style="109" customWidth="1"/>
    <col min="8795" max="8795" width="14.140625" style="109" customWidth="1"/>
    <col min="8796" max="8796" width="14.42578125" style="109" customWidth="1"/>
    <col min="8797" max="8797" width="21.42578125" style="109" customWidth="1"/>
    <col min="8798" max="8798" width="23" style="109" customWidth="1"/>
    <col min="8799" max="8799" width="14.42578125" style="109" customWidth="1"/>
    <col min="8800" max="8800" width="16" style="109" customWidth="1"/>
    <col min="8801" max="8801" width="17.42578125" style="109" customWidth="1"/>
    <col min="8802" max="8804" width="16" style="109" customWidth="1"/>
    <col min="8805" max="8808" width="23" style="109" customWidth="1"/>
    <col min="8809" max="8809" width="16.140625" style="109" customWidth="1"/>
    <col min="8810" max="8810" width="16" style="109" customWidth="1"/>
    <col min="8811" max="8811" width="20.140625" style="109" customWidth="1"/>
    <col min="8812" max="8829" width="16" style="109" customWidth="1"/>
    <col min="8830" max="8830" width="2.5703125" style="109" customWidth="1"/>
    <col min="8831" max="8831" width="10.140625" style="109" customWidth="1"/>
    <col min="8832" max="8833" width="9.140625" style="109" customWidth="1"/>
    <col min="8834" max="8834" width="10.42578125" style="109" customWidth="1"/>
    <col min="8835" max="8837" width="10.5703125" style="109" customWidth="1"/>
    <col min="8838" max="8841" width="12.42578125" style="109" customWidth="1"/>
    <col min="8842" max="8842" width="14.42578125" style="109" customWidth="1"/>
    <col min="8843" max="8843" width="8.85546875" style="109"/>
    <col min="8844" max="8844" width="9.5703125" style="109" customWidth="1"/>
    <col min="8845" max="8847" width="8.85546875" style="109"/>
    <col min="8848" max="8848" width="8.5703125" style="109" customWidth="1"/>
    <col min="8849" max="8849" width="11.5703125" style="109" customWidth="1"/>
    <col min="8850" max="8852" width="9.5703125" style="109" customWidth="1"/>
    <col min="8853" max="8853" width="13.42578125" style="109" customWidth="1"/>
    <col min="8854" max="8854" width="8.85546875" style="109"/>
    <col min="8855" max="8855" width="13.85546875" style="109" customWidth="1"/>
    <col min="8856" max="8856" width="9.42578125" style="109" customWidth="1"/>
    <col min="8857" max="8860" width="8.85546875" style="109"/>
    <col min="8861" max="8862" width="10.85546875" style="109" customWidth="1"/>
    <col min="8863" max="8863" width="11.5703125" style="109" customWidth="1"/>
    <col min="8864" max="8868" width="10.85546875" style="109" customWidth="1"/>
    <col min="8869" max="8869" width="3.140625" style="109" customWidth="1"/>
    <col min="8870" max="8872" width="8.85546875" style="109"/>
    <col min="8873" max="8873" width="17" style="109" bestFit="1" customWidth="1"/>
    <col min="8874" max="8874" width="16.42578125" style="109" customWidth="1"/>
    <col min="8875" max="8992" width="8.85546875" style="109"/>
    <col min="8993" max="8993" width="10.42578125" style="109" customWidth="1"/>
    <col min="8994" max="8994" width="13.85546875" style="109" customWidth="1"/>
    <col min="8995" max="8995" width="11.42578125" style="109" customWidth="1"/>
    <col min="8996" max="8996" width="13.5703125" style="109" customWidth="1"/>
    <col min="8997" max="8997" width="17.5703125" style="109" customWidth="1"/>
    <col min="8998" max="8998" width="3" style="109" customWidth="1"/>
    <col min="8999" max="9000" width="10.42578125" style="109" customWidth="1"/>
    <col min="9001" max="9003" width="11.42578125" style="109" customWidth="1"/>
    <col min="9004" max="9004" width="18.42578125" style="109" customWidth="1"/>
    <col min="9005" max="9005" width="3.42578125" style="109" customWidth="1"/>
    <col min="9006" max="9006" width="8.85546875" style="109" customWidth="1"/>
    <col min="9007" max="9007" width="10.140625" style="109" customWidth="1"/>
    <col min="9008" max="9008" width="18.140625" style="109" customWidth="1"/>
    <col min="9009" max="9009" width="3.42578125" style="109" customWidth="1"/>
    <col min="9010" max="9010" width="16.5703125" style="109" customWidth="1"/>
    <col min="9011" max="9011" width="15" style="109" customWidth="1"/>
    <col min="9012" max="9015" width="14" style="109" customWidth="1"/>
    <col min="9016" max="9016" width="17.140625" style="109" customWidth="1"/>
    <col min="9017" max="9017" width="14" style="109" customWidth="1"/>
    <col min="9018" max="9018" width="20.85546875" style="109" customWidth="1"/>
    <col min="9019" max="9019" width="14" style="109" customWidth="1"/>
    <col min="9020" max="9020" width="3.42578125" style="109" customWidth="1"/>
    <col min="9021" max="9021" width="11.5703125" style="109" customWidth="1"/>
    <col min="9022" max="9022" width="12.5703125" style="109" customWidth="1"/>
    <col min="9023" max="9023" width="10.85546875" style="109" customWidth="1"/>
    <col min="9024" max="9024" width="13.85546875" style="109" customWidth="1"/>
    <col min="9025" max="9025" width="18.5703125" style="109" customWidth="1"/>
    <col min="9026" max="9026" width="6.5703125" style="109" customWidth="1"/>
    <col min="9027" max="9027" width="12" style="109" customWidth="1"/>
    <col min="9028" max="9028" width="14.42578125" style="109" customWidth="1"/>
    <col min="9029" max="9032" width="12" style="109" customWidth="1"/>
    <col min="9033" max="9033" width="1.85546875" style="109" customWidth="1"/>
    <col min="9034" max="9034" width="2.85546875" style="109" customWidth="1"/>
    <col min="9035" max="9035" width="12.5703125" style="109" customWidth="1"/>
    <col min="9036" max="9036" width="12" style="109" customWidth="1"/>
    <col min="9037" max="9037" width="11.5703125" style="109" customWidth="1"/>
    <col min="9038" max="9038" width="8.85546875" style="109"/>
    <col min="9039" max="9039" width="4.5703125" style="109" customWidth="1"/>
    <col min="9040" max="9040" width="23" style="109" customWidth="1"/>
    <col min="9041" max="9042" width="16.140625" style="109" customWidth="1"/>
    <col min="9043" max="9043" width="15.42578125" style="109" customWidth="1"/>
    <col min="9044" max="9044" width="18.42578125" style="109" customWidth="1"/>
    <col min="9045" max="9045" width="18" style="109" customWidth="1"/>
    <col min="9046" max="9046" width="22.85546875" style="109" customWidth="1"/>
    <col min="9047" max="9047" width="23.140625" style="109" customWidth="1"/>
    <col min="9048" max="9050" width="23" style="109" customWidth="1"/>
    <col min="9051" max="9051" width="14.140625" style="109" customWidth="1"/>
    <col min="9052" max="9052" width="14.42578125" style="109" customWidth="1"/>
    <col min="9053" max="9053" width="21.42578125" style="109" customWidth="1"/>
    <col min="9054" max="9054" width="23" style="109" customWidth="1"/>
    <col min="9055" max="9055" width="14.42578125" style="109" customWidth="1"/>
    <col min="9056" max="9056" width="16" style="109" customWidth="1"/>
    <col min="9057" max="9057" width="17.42578125" style="109" customWidth="1"/>
    <col min="9058" max="9060" width="16" style="109" customWidth="1"/>
    <col min="9061" max="9064" width="23" style="109" customWidth="1"/>
    <col min="9065" max="9065" width="16.140625" style="109" customWidth="1"/>
    <col min="9066" max="9066" width="16" style="109" customWidth="1"/>
    <col min="9067" max="9067" width="20.140625" style="109" customWidth="1"/>
    <col min="9068" max="9085" width="16" style="109" customWidth="1"/>
    <col min="9086" max="9086" width="2.5703125" style="109" customWidth="1"/>
    <col min="9087" max="9087" width="10.140625" style="109" customWidth="1"/>
    <col min="9088" max="9089" width="9.140625" style="109" customWidth="1"/>
    <col min="9090" max="9090" width="10.42578125" style="109" customWidth="1"/>
    <col min="9091" max="9093" width="10.5703125" style="109" customWidth="1"/>
    <col min="9094" max="9097" width="12.42578125" style="109" customWidth="1"/>
    <col min="9098" max="9098" width="14.42578125" style="109" customWidth="1"/>
    <col min="9099" max="9099" width="8.85546875" style="109"/>
    <col min="9100" max="9100" width="9.5703125" style="109" customWidth="1"/>
    <col min="9101" max="9103" width="8.85546875" style="109"/>
    <col min="9104" max="9104" width="8.5703125" style="109" customWidth="1"/>
    <col min="9105" max="9105" width="11.5703125" style="109" customWidth="1"/>
    <col min="9106" max="9108" width="9.5703125" style="109" customWidth="1"/>
    <col min="9109" max="9109" width="13.42578125" style="109" customWidth="1"/>
    <col min="9110" max="9110" width="8.85546875" style="109"/>
    <col min="9111" max="9111" width="13.85546875" style="109" customWidth="1"/>
    <col min="9112" max="9112" width="9.42578125" style="109" customWidth="1"/>
    <col min="9113" max="9116" width="8.85546875" style="109"/>
    <col min="9117" max="9118" width="10.85546875" style="109" customWidth="1"/>
    <col min="9119" max="9119" width="11.5703125" style="109" customWidth="1"/>
    <col min="9120" max="9124" width="10.85546875" style="109" customWidth="1"/>
    <col min="9125" max="9125" width="3.140625" style="109" customWidth="1"/>
    <col min="9126" max="9128" width="8.85546875" style="109"/>
    <col min="9129" max="9129" width="17" style="109" bestFit="1" customWidth="1"/>
    <col min="9130" max="9130" width="16.42578125" style="109" customWidth="1"/>
    <col min="9131" max="9248" width="8.85546875" style="109"/>
    <col min="9249" max="9249" width="10.42578125" style="109" customWidth="1"/>
    <col min="9250" max="9250" width="13.85546875" style="109" customWidth="1"/>
    <col min="9251" max="9251" width="11.42578125" style="109" customWidth="1"/>
    <col min="9252" max="9252" width="13.5703125" style="109" customWidth="1"/>
    <col min="9253" max="9253" width="17.5703125" style="109" customWidth="1"/>
    <col min="9254" max="9254" width="3" style="109" customWidth="1"/>
    <col min="9255" max="9256" width="10.42578125" style="109" customWidth="1"/>
    <col min="9257" max="9259" width="11.42578125" style="109" customWidth="1"/>
    <col min="9260" max="9260" width="18.42578125" style="109" customWidth="1"/>
    <col min="9261" max="9261" width="3.42578125" style="109" customWidth="1"/>
    <col min="9262" max="9262" width="8.85546875" style="109" customWidth="1"/>
    <col min="9263" max="9263" width="10.140625" style="109" customWidth="1"/>
    <col min="9264" max="9264" width="18.140625" style="109" customWidth="1"/>
    <col min="9265" max="9265" width="3.42578125" style="109" customWidth="1"/>
    <col min="9266" max="9266" width="16.5703125" style="109" customWidth="1"/>
    <col min="9267" max="9267" width="15" style="109" customWidth="1"/>
    <col min="9268" max="9271" width="14" style="109" customWidth="1"/>
    <col min="9272" max="9272" width="17.140625" style="109" customWidth="1"/>
    <col min="9273" max="9273" width="14" style="109" customWidth="1"/>
    <col min="9274" max="9274" width="20.85546875" style="109" customWidth="1"/>
    <col min="9275" max="9275" width="14" style="109" customWidth="1"/>
    <col min="9276" max="9276" width="3.42578125" style="109" customWidth="1"/>
    <col min="9277" max="9277" width="11.5703125" style="109" customWidth="1"/>
    <col min="9278" max="9278" width="12.5703125" style="109" customWidth="1"/>
    <col min="9279" max="9279" width="10.85546875" style="109" customWidth="1"/>
    <col min="9280" max="9280" width="13.85546875" style="109" customWidth="1"/>
    <col min="9281" max="9281" width="18.5703125" style="109" customWidth="1"/>
    <col min="9282" max="9282" width="6.5703125" style="109" customWidth="1"/>
    <col min="9283" max="9283" width="12" style="109" customWidth="1"/>
    <col min="9284" max="9284" width="14.42578125" style="109" customWidth="1"/>
    <col min="9285" max="9288" width="12" style="109" customWidth="1"/>
    <col min="9289" max="9289" width="1.85546875" style="109" customWidth="1"/>
    <col min="9290" max="9290" width="2.85546875" style="109" customWidth="1"/>
    <col min="9291" max="9291" width="12.5703125" style="109" customWidth="1"/>
    <col min="9292" max="9292" width="12" style="109" customWidth="1"/>
    <col min="9293" max="9293" width="11.5703125" style="109" customWidth="1"/>
    <col min="9294" max="9294" width="8.85546875" style="109"/>
    <col min="9295" max="9295" width="4.5703125" style="109" customWidth="1"/>
    <col min="9296" max="9296" width="23" style="109" customWidth="1"/>
    <col min="9297" max="9298" width="16.140625" style="109" customWidth="1"/>
    <col min="9299" max="9299" width="15.42578125" style="109" customWidth="1"/>
    <col min="9300" max="9300" width="18.42578125" style="109" customWidth="1"/>
    <col min="9301" max="9301" width="18" style="109" customWidth="1"/>
    <col min="9302" max="9302" width="22.85546875" style="109" customWidth="1"/>
    <col min="9303" max="9303" width="23.140625" style="109" customWidth="1"/>
    <col min="9304" max="9306" width="23" style="109" customWidth="1"/>
    <col min="9307" max="9307" width="14.140625" style="109" customWidth="1"/>
    <col min="9308" max="9308" width="14.42578125" style="109" customWidth="1"/>
    <col min="9309" max="9309" width="21.42578125" style="109" customWidth="1"/>
    <col min="9310" max="9310" width="23" style="109" customWidth="1"/>
    <col min="9311" max="9311" width="14.42578125" style="109" customWidth="1"/>
    <col min="9312" max="9312" width="16" style="109" customWidth="1"/>
    <col min="9313" max="9313" width="17.42578125" style="109" customWidth="1"/>
    <col min="9314" max="9316" width="16" style="109" customWidth="1"/>
    <col min="9317" max="9320" width="23" style="109" customWidth="1"/>
    <col min="9321" max="9321" width="16.140625" style="109" customWidth="1"/>
    <col min="9322" max="9322" width="16" style="109" customWidth="1"/>
    <col min="9323" max="9323" width="20.140625" style="109" customWidth="1"/>
    <col min="9324" max="9341" width="16" style="109" customWidth="1"/>
    <col min="9342" max="9342" width="2.5703125" style="109" customWidth="1"/>
    <col min="9343" max="9343" width="10.140625" style="109" customWidth="1"/>
    <col min="9344" max="9345" width="9.140625" style="109" customWidth="1"/>
    <col min="9346" max="9346" width="10.42578125" style="109" customWidth="1"/>
    <col min="9347" max="9349" width="10.5703125" style="109" customWidth="1"/>
    <col min="9350" max="9353" width="12.42578125" style="109" customWidth="1"/>
    <col min="9354" max="9354" width="14.42578125" style="109" customWidth="1"/>
    <col min="9355" max="9355" width="8.85546875" style="109"/>
    <col min="9356" max="9356" width="9.5703125" style="109" customWidth="1"/>
    <col min="9357" max="9359" width="8.85546875" style="109"/>
    <col min="9360" max="9360" width="8.5703125" style="109" customWidth="1"/>
    <col min="9361" max="9361" width="11.5703125" style="109" customWidth="1"/>
    <col min="9362" max="9364" width="9.5703125" style="109" customWidth="1"/>
    <col min="9365" max="9365" width="13.42578125" style="109" customWidth="1"/>
    <col min="9366" max="9366" width="8.85546875" style="109"/>
    <col min="9367" max="9367" width="13.85546875" style="109" customWidth="1"/>
    <col min="9368" max="9368" width="9.42578125" style="109" customWidth="1"/>
    <col min="9369" max="9372" width="8.85546875" style="109"/>
    <col min="9373" max="9374" width="10.85546875" style="109" customWidth="1"/>
    <col min="9375" max="9375" width="11.5703125" style="109" customWidth="1"/>
    <col min="9376" max="9380" width="10.85546875" style="109" customWidth="1"/>
    <col min="9381" max="9381" width="3.140625" style="109" customWidth="1"/>
    <col min="9382" max="9384" width="8.85546875" style="109"/>
    <col min="9385" max="9385" width="17" style="109" bestFit="1" customWidth="1"/>
    <col min="9386" max="9386" width="16.42578125" style="109" customWidth="1"/>
    <col min="9387" max="9504" width="8.85546875" style="109"/>
    <col min="9505" max="9505" width="10.42578125" style="109" customWidth="1"/>
    <col min="9506" max="9506" width="13.85546875" style="109" customWidth="1"/>
    <col min="9507" max="9507" width="11.42578125" style="109" customWidth="1"/>
    <col min="9508" max="9508" width="13.5703125" style="109" customWidth="1"/>
    <col min="9509" max="9509" width="17.5703125" style="109" customWidth="1"/>
    <col min="9510" max="9510" width="3" style="109" customWidth="1"/>
    <col min="9511" max="9512" width="10.42578125" style="109" customWidth="1"/>
    <col min="9513" max="9515" width="11.42578125" style="109" customWidth="1"/>
    <col min="9516" max="9516" width="18.42578125" style="109" customWidth="1"/>
    <col min="9517" max="9517" width="3.42578125" style="109" customWidth="1"/>
    <col min="9518" max="9518" width="8.85546875" style="109" customWidth="1"/>
    <col min="9519" max="9519" width="10.140625" style="109" customWidth="1"/>
    <col min="9520" max="9520" width="18.140625" style="109" customWidth="1"/>
    <col min="9521" max="9521" width="3.42578125" style="109" customWidth="1"/>
    <col min="9522" max="9522" width="16.5703125" style="109" customWidth="1"/>
    <col min="9523" max="9523" width="15" style="109" customWidth="1"/>
    <col min="9524" max="9527" width="14" style="109" customWidth="1"/>
    <col min="9528" max="9528" width="17.140625" style="109" customWidth="1"/>
    <col min="9529" max="9529" width="14" style="109" customWidth="1"/>
    <col min="9530" max="9530" width="20.85546875" style="109" customWidth="1"/>
    <col min="9531" max="9531" width="14" style="109" customWidth="1"/>
    <col min="9532" max="9532" width="3.42578125" style="109" customWidth="1"/>
    <col min="9533" max="9533" width="11.5703125" style="109" customWidth="1"/>
    <col min="9534" max="9534" width="12.5703125" style="109" customWidth="1"/>
    <col min="9535" max="9535" width="10.85546875" style="109" customWidth="1"/>
    <col min="9536" max="9536" width="13.85546875" style="109" customWidth="1"/>
    <col min="9537" max="9537" width="18.5703125" style="109" customWidth="1"/>
    <col min="9538" max="9538" width="6.5703125" style="109" customWidth="1"/>
    <col min="9539" max="9539" width="12" style="109" customWidth="1"/>
    <col min="9540" max="9540" width="14.42578125" style="109" customWidth="1"/>
    <col min="9541" max="9544" width="12" style="109" customWidth="1"/>
    <col min="9545" max="9545" width="1.85546875" style="109" customWidth="1"/>
    <col min="9546" max="9546" width="2.85546875" style="109" customWidth="1"/>
    <col min="9547" max="9547" width="12.5703125" style="109" customWidth="1"/>
    <col min="9548" max="9548" width="12" style="109" customWidth="1"/>
    <col min="9549" max="9549" width="11.5703125" style="109" customWidth="1"/>
    <col min="9550" max="9550" width="8.85546875" style="109"/>
    <col min="9551" max="9551" width="4.5703125" style="109" customWidth="1"/>
    <col min="9552" max="9552" width="23" style="109" customWidth="1"/>
    <col min="9553" max="9554" width="16.140625" style="109" customWidth="1"/>
    <col min="9555" max="9555" width="15.42578125" style="109" customWidth="1"/>
    <col min="9556" max="9556" width="18.42578125" style="109" customWidth="1"/>
    <col min="9557" max="9557" width="18" style="109" customWidth="1"/>
    <col min="9558" max="9558" width="22.85546875" style="109" customWidth="1"/>
    <col min="9559" max="9559" width="23.140625" style="109" customWidth="1"/>
    <col min="9560" max="9562" width="23" style="109" customWidth="1"/>
    <col min="9563" max="9563" width="14.140625" style="109" customWidth="1"/>
    <col min="9564" max="9564" width="14.42578125" style="109" customWidth="1"/>
    <col min="9565" max="9565" width="21.42578125" style="109" customWidth="1"/>
    <col min="9566" max="9566" width="23" style="109" customWidth="1"/>
    <col min="9567" max="9567" width="14.42578125" style="109" customWidth="1"/>
    <col min="9568" max="9568" width="16" style="109" customWidth="1"/>
    <col min="9569" max="9569" width="17.42578125" style="109" customWidth="1"/>
    <col min="9570" max="9572" width="16" style="109" customWidth="1"/>
    <col min="9573" max="9576" width="23" style="109" customWidth="1"/>
    <col min="9577" max="9577" width="16.140625" style="109" customWidth="1"/>
    <col min="9578" max="9578" width="16" style="109" customWidth="1"/>
    <col min="9579" max="9579" width="20.140625" style="109" customWidth="1"/>
    <col min="9580" max="9597" width="16" style="109" customWidth="1"/>
    <col min="9598" max="9598" width="2.5703125" style="109" customWidth="1"/>
    <col min="9599" max="9599" width="10.140625" style="109" customWidth="1"/>
    <col min="9600" max="9601" width="9.140625" style="109" customWidth="1"/>
    <col min="9602" max="9602" width="10.42578125" style="109" customWidth="1"/>
    <col min="9603" max="9605" width="10.5703125" style="109" customWidth="1"/>
    <col min="9606" max="9609" width="12.42578125" style="109" customWidth="1"/>
    <col min="9610" max="9610" width="14.42578125" style="109" customWidth="1"/>
    <col min="9611" max="9611" width="8.85546875" style="109"/>
    <col min="9612" max="9612" width="9.5703125" style="109" customWidth="1"/>
    <col min="9613" max="9615" width="8.85546875" style="109"/>
    <col min="9616" max="9616" width="8.5703125" style="109" customWidth="1"/>
    <col min="9617" max="9617" width="11.5703125" style="109" customWidth="1"/>
    <col min="9618" max="9620" width="9.5703125" style="109" customWidth="1"/>
    <col min="9621" max="9621" width="13.42578125" style="109" customWidth="1"/>
    <col min="9622" max="9622" width="8.85546875" style="109"/>
    <col min="9623" max="9623" width="13.85546875" style="109" customWidth="1"/>
    <col min="9624" max="9624" width="9.42578125" style="109" customWidth="1"/>
    <col min="9625" max="9628" width="8.85546875" style="109"/>
    <col min="9629" max="9630" width="10.85546875" style="109" customWidth="1"/>
    <col min="9631" max="9631" width="11.5703125" style="109" customWidth="1"/>
    <col min="9632" max="9636" width="10.85546875" style="109" customWidth="1"/>
    <col min="9637" max="9637" width="3.140625" style="109" customWidth="1"/>
    <col min="9638" max="9640" width="8.85546875" style="109"/>
    <col min="9641" max="9641" width="17" style="109" bestFit="1" customWidth="1"/>
    <col min="9642" max="9642" width="16.42578125" style="109" customWidth="1"/>
    <col min="9643" max="9760" width="8.85546875" style="109"/>
    <col min="9761" max="9761" width="10.42578125" style="109" customWidth="1"/>
    <col min="9762" max="9762" width="13.85546875" style="109" customWidth="1"/>
    <col min="9763" max="9763" width="11.42578125" style="109" customWidth="1"/>
    <col min="9764" max="9764" width="13.5703125" style="109" customWidth="1"/>
    <col min="9765" max="9765" width="17.5703125" style="109" customWidth="1"/>
    <col min="9766" max="9766" width="3" style="109" customWidth="1"/>
    <col min="9767" max="9768" width="10.42578125" style="109" customWidth="1"/>
    <col min="9769" max="9771" width="11.42578125" style="109" customWidth="1"/>
    <col min="9772" max="9772" width="18.42578125" style="109" customWidth="1"/>
    <col min="9773" max="9773" width="3.42578125" style="109" customWidth="1"/>
    <col min="9774" max="9774" width="8.85546875" style="109" customWidth="1"/>
    <col min="9775" max="9775" width="10.140625" style="109" customWidth="1"/>
    <col min="9776" max="9776" width="18.140625" style="109" customWidth="1"/>
    <col min="9777" max="9777" width="3.42578125" style="109" customWidth="1"/>
    <col min="9778" max="9778" width="16.5703125" style="109" customWidth="1"/>
    <col min="9779" max="9779" width="15" style="109" customWidth="1"/>
    <col min="9780" max="9783" width="14" style="109" customWidth="1"/>
    <col min="9784" max="9784" width="17.140625" style="109" customWidth="1"/>
    <col min="9785" max="9785" width="14" style="109" customWidth="1"/>
    <col min="9786" max="9786" width="20.85546875" style="109" customWidth="1"/>
    <col min="9787" max="9787" width="14" style="109" customWidth="1"/>
    <col min="9788" max="9788" width="3.42578125" style="109" customWidth="1"/>
    <col min="9789" max="9789" width="11.5703125" style="109" customWidth="1"/>
    <col min="9790" max="9790" width="12.5703125" style="109" customWidth="1"/>
    <col min="9791" max="9791" width="10.85546875" style="109" customWidth="1"/>
    <col min="9792" max="9792" width="13.85546875" style="109" customWidth="1"/>
    <col min="9793" max="9793" width="18.5703125" style="109" customWidth="1"/>
    <col min="9794" max="9794" width="6.5703125" style="109" customWidth="1"/>
    <col min="9795" max="9795" width="12" style="109" customWidth="1"/>
    <col min="9796" max="9796" width="14.42578125" style="109" customWidth="1"/>
    <col min="9797" max="9800" width="12" style="109" customWidth="1"/>
    <col min="9801" max="9801" width="1.85546875" style="109" customWidth="1"/>
    <col min="9802" max="9802" width="2.85546875" style="109" customWidth="1"/>
    <col min="9803" max="9803" width="12.5703125" style="109" customWidth="1"/>
    <col min="9804" max="9804" width="12" style="109" customWidth="1"/>
    <col min="9805" max="9805" width="11.5703125" style="109" customWidth="1"/>
    <col min="9806" max="9806" width="8.85546875" style="109"/>
    <col min="9807" max="9807" width="4.5703125" style="109" customWidth="1"/>
    <col min="9808" max="9808" width="23" style="109" customWidth="1"/>
    <col min="9809" max="9810" width="16.140625" style="109" customWidth="1"/>
    <col min="9811" max="9811" width="15.42578125" style="109" customWidth="1"/>
    <col min="9812" max="9812" width="18.42578125" style="109" customWidth="1"/>
    <col min="9813" max="9813" width="18" style="109" customWidth="1"/>
    <col min="9814" max="9814" width="22.85546875" style="109" customWidth="1"/>
    <col min="9815" max="9815" width="23.140625" style="109" customWidth="1"/>
    <col min="9816" max="9818" width="23" style="109" customWidth="1"/>
    <col min="9819" max="9819" width="14.140625" style="109" customWidth="1"/>
    <col min="9820" max="9820" width="14.42578125" style="109" customWidth="1"/>
    <col min="9821" max="9821" width="21.42578125" style="109" customWidth="1"/>
    <col min="9822" max="9822" width="23" style="109" customWidth="1"/>
    <col min="9823" max="9823" width="14.42578125" style="109" customWidth="1"/>
    <col min="9824" max="9824" width="16" style="109" customWidth="1"/>
    <col min="9825" max="9825" width="17.42578125" style="109" customWidth="1"/>
    <col min="9826" max="9828" width="16" style="109" customWidth="1"/>
    <col min="9829" max="9832" width="23" style="109" customWidth="1"/>
    <col min="9833" max="9833" width="16.140625" style="109" customWidth="1"/>
    <col min="9834" max="9834" width="16" style="109" customWidth="1"/>
    <col min="9835" max="9835" width="20.140625" style="109" customWidth="1"/>
    <col min="9836" max="9853" width="16" style="109" customWidth="1"/>
    <col min="9854" max="9854" width="2.5703125" style="109" customWidth="1"/>
    <col min="9855" max="9855" width="10.140625" style="109" customWidth="1"/>
    <col min="9856" max="9857" width="9.140625" style="109" customWidth="1"/>
    <col min="9858" max="9858" width="10.42578125" style="109" customWidth="1"/>
    <col min="9859" max="9861" width="10.5703125" style="109" customWidth="1"/>
    <col min="9862" max="9865" width="12.42578125" style="109" customWidth="1"/>
    <col min="9866" max="9866" width="14.42578125" style="109" customWidth="1"/>
    <col min="9867" max="9867" width="8.85546875" style="109"/>
    <col min="9868" max="9868" width="9.5703125" style="109" customWidth="1"/>
    <col min="9869" max="9871" width="8.85546875" style="109"/>
    <col min="9872" max="9872" width="8.5703125" style="109" customWidth="1"/>
    <col min="9873" max="9873" width="11.5703125" style="109" customWidth="1"/>
    <col min="9874" max="9876" width="9.5703125" style="109" customWidth="1"/>
    <col min="9877" max="9877" width="13.42578125" style="109" customWidth="1"/>
    <col min="9878" max="9878" width="8.85546875" style="109"/>
    <col min="9879" max="9879" width="13.85546875" style="109" customWidth="1"/>
    <col min="9880" max="9880" width="9.42578125" style="109" customWidth="1"/>
    <col min="9881" max="9884" width="8.85546875" style="109"/>
    <col min="9885" max="9886" width="10.85546875" style="109" customWidth="1"/>
    <col min="9887" max="9887" width="11.5703125" style="109" customWidth="1"/>
    <col min="9888" max="9892" width="10.85546875" style="109" customWidth="1"/>
    <col min="9893" max="9893" width="3.140625" style="109" customWidth="1"/>
    <col min="9894" max="9896" width="8.85546875" style="109"/>
    <col min="9897" max="9897" width="17" style="109" bestFit="1" customWidth="1"/>
    <col min="9898" max="9898" width="16.42578125" style="109" customWidth="1"/>
    <col min="9899" max="10016" width="8.85546875" style="109"/>
    <col min="10017" max="10017" width="10.42578125" style="109" customWidth="1"/>
    <col min="10018" max="10018" width="13.85546875" style="109" customWidth="1"/>
    <col min="10019" max="10019" width="11.42578125" style="109" customWidth="1"/>
    <col min="10020" max="10020" width="13.5703125" style="109" customWidth="1"/>
    <col min="10021" max="10021" width="17.5703125" style="109" customWidth="1"/>
    <col min="10022" max="10022" width="3" style="109" customWidth="1"/>
    <col min="10023" max="10024" width="10.42578125" style="109" customWidth="1"/>
    <col min="10025" max="10027" width="11.42578125" style="109" customWidth="1"/>
    <col min="10028" max="10028" width="18.42578125" style="109" customWidth="1"/>
    <col min="10029" max="10029" width="3.42578125" style="109" customWidth="1"/>
    <col min="10030" max="10030" width="8.85546875" style="109" customWidth="1"/>
    <col min="10031" max="10031" width="10.140625" style="109" customWidth="1"/>
    <col min="10032" max="10032" width="18.140625" style="109" customWidth="1"/>
    <col min="10033" max="10033" width="3.42578125" style="109" customWidth="1"/>
    <col min="10034" max="10034" width="16.5703125" style="109" customWidth="1"/>
    <col min="10035" max="10035" width="15" style="109" customWidth="1"/>
    <col min="10036" max="10039" width="14" style="109" customWidth="1"/>
    <col min="10040" max="10040" width="17.140625" style="109" customWidth="1"/>
    <col min="10041" max="10041" width="14" style="109" customWidth="1"/>
    <col min="10042" max="10042" width="20.85546875" style="109" customWidth="1"/>
    <col min="10043" max="10043" width="14" style="109" customWidth="1"/>
    <col min="10044" max="10044" width="3.42578125" style="109" customWidth="1"/>
    <col min="10045" max="10045" width="11.5703125" style="109" customWidth="1"/>
    <col min="10046" max="10046" width="12.5703125" style="109" customWidth="1"/>
    <col min="10047" max="10047" width="10.85546875" style="109" customWidth="1"/>
    <col min="10048" max="10048" width="13.85546875" style="109" customWidth="1"/>
    <col min="10049" max="10049" width="18.5703125" style="109" customWidth="1"/>
    <col min="10050" max="10050" width="6.5703125" style="109" customWidth="1"/>
    <col min="10051" max="10051" width="12" style="109" customWidth="1"/>
    <col min="10052" max="10052" width="14.42578125" style="109" customWidth="1"/>
    <col min="10053" max="10056" width="12" style="109" customWidth="1"/>
    <col min="10057" max="10057" width="1.85546875" style="109" customWidth="1"/>
    <col min="10058" max="10058" width="2.85546875" style="109" customWidth="1"/>
    <col min="10059" max="10059" width="12.5703125" style="109" customWidth="1"/>
    <col min="10060" max="10060" width="12" style="109" customWidth="1"/>
    <col min="10061" max="10061" width="11.5703125" style="109" customWidth="1"/>
    <col min="10062" max="10062" width="8.85546875" style="109"/>
    <col min="10063" max="10063" width="4.5703125" style="109" customWidth="1"/>
    <col min="10064" max="10064" width="23" style="109" customWidth="1"/>
    <col min="10065" max="10066" width="16.140625" style="109" customWidth="1"/>
    <col min="10067" max="10067" width="15.42578125" style="109" customWidth="1"/>
    <col min="10068" max="10068" width="18.42578125" style="109" customWidth="1"/>
    <col min="10069" max="10069" width="18" style="109" customWidth="1"/>
    <col min="10070" max="10070" width="22.85546875" style="109" customWidth="1"/>
    <col min="10071" max="10071" width="23.140625" style="109" customWidth="1"/>
    <col min="10072" max="10074" width="23" style="109" customWidth="1"/>
    <col min="10075" max="10075" width="14.140625" style="109" customWidth="1"/>
    <col min="10076" max="10076" width="14.42578125" style="109" customWidth="1"/>
    <col min="10077" max="10077" width="21.42578125" style="109" customWidth="1"/>
    <col min="10078" max="10078" width="23" style="109" customWidth="1"/>
    <col min="10079" max="10079" width="14.42578125" style="109" customWidth="1"/>
    <col min="10080" max="10080" width="16" style="109" customWidth="1"/>
    <col min="10081" max="10081" width="17.42578125" style="109" customWidth="1"/>
    <col min="10082" max="10084" width="16" style="109" customWidth="1"/>
    <col min="10085" max="10088" width="23" style="109" customWidth="1"/>
    <col min="10089" max="10089" width="16.140625" style="109" customWidth="1"/>
    <col min="10090" max="10090" width="16" style="109" customWidth="1"/>
    <col min="10091" max="10091" width="20.140625" style="109" customWidth="1"/>
    <col min="10092" max="10109" width="16" style="109" customWidth="1"/>
    <col min="10110" max="10110" width="2.5703125" style="109" customWidth="1"/>
    <col min="10111" max="10111" width="10.140625" style="109" customWidth="1"/>
    <col min="10112" max="10113" width="9.140625" style="109" customWidth="1"/>
    <col min="10114" max="10114" width="10.42578125" style="109" customWidth="1"/>
    <col min="10115" max="10117" width="10.5703125" style="109" customWidth="1"/>
    <col min="10118" max="10121" width="12.42578125" style="109" customWidth="1"/>
    <col min="10122" max="10122" width="14.42578125" style="109" customWidth="1"/>
    <col min="10123" max="10123" width="8.85546875" style="109"/>
    <col min="10124" max="10124" width="9.5703125" style="109" customWidth="1"/>
    <col min="10125" max="10127" width="8.85546875" style="109"/>
    <col min="10128" max="10128" width="8.5703125" style="109" customWidth="1"/>
    <col min="10129" max="10129" width="11.5703125" style="109" customWidth="1"/>
    <col min="10130" max="10132" width="9.5703125" style="109" customWidth="1"/>
    <col min="10133" max="10133" width="13.42578125" style="109" customWidth="1"/>
    <col min="10134" max="10134" width="8.85546875" style="109"/>
    <col min="10135" max="10135" width="13.85546875" style="109" customWidth="1"/>
    <col min="10136" max="10136" width="9.42578125" style="109" customWidth="1"/>
    <col min="10137" max="10140" width="8.85546875" style="109"/>
    <col min="10141" max="10142" width="10.85546875" style="109" customWidth="1"/>
    <col min="10143" max="10143" width="11.5703125" style="109" customWidth="1"/>
    <col min="10144" max="10148" width="10.85546875" style="109" customWidth="1"/>
    <col min="10149" max="10149" width="3.140625" style="109" customWidth="1"/>
    <col min="10150" max="10152" width="8.85546875" style="109"/>
    <col min="10153" max="10153" width="17" style="109" bestFit="1" customWidth="1"/>
    <col min="10154" max="10154" width="16.42578125" style="109" customWidth="1"/>
    <col min="10155" max="10272" width="8.85546875" style="109"/>
    <col min="10273" max="10273" width="10.42578125" style="109" customWidth="1"/>
    <col min="10274" max="10274" width="13.85546875" style="109" customWidth="1"/>
    <col min="10275" max="10275" width="11.42578125" style="109" customWidth="1"/>
    <col min="10276" max="10276" width="13.5703125" style="109" customWidth="1"/>
    <col min="10277" max="10277" width="17.5703125" style="109" customWidth="1"/>
    <col min="10278" max="10278" width="3" style="109" customWidth="1"/>
    <col min="10279" max="10280" width="10.42578125" style="109" customWidth="1"/>
    <col min="10281" max="10283" width="11.42578125" style="109" customWidth="1"/>
    <col min="10284" max="10284" width="18.42578125" style="109" customWidth="1"/>
    <col min="10285" max="10285" width="3.42578125" style="109" customWidth="1"/>
    <col min="10286" max="10286" width="8.85546875" style="109" customWidth="1"/>
    <col min="10287" max="10287" width="10.140625" style="109" customWidth="1"/>
    <col min="10288" max="10288" width="18.140625" style="109" customWidth="1"/>
    <col min="10289" max="10289" width="3.42578125" style="109" customWidth="1"/>
    <col min="10290" max="10290" width="16.5703125" style="109" customWidth="1"/>
    <col min="10291" max="10291" width="15" style="109" customWidth="1"/>
    <col min="10292" max="10295" width="14" style="109" customWidth="1"/>
    <col min="10296" max="10296" width="17.140625" style="109" customWidth="1"/>
    <col min="10297" max="10297" width="14" style="109" customWidth="1"/>
    <col min="10298" max="10298" width="20.85546875" style="109" customWidth="1"/>
    <col min="10299" max="10299" width="14" style="109" customWidth="1"/>
    <col min="10300" max="10300" width="3.42578125" style="109" customWidth="1"/>
    <col min="10301" max="10301" width="11.5703125" style="109" customWidth="1"/>
    <col min="10302" max="10302" width="12.5703125" style="109" customWidth="1"/>
    <col min="10303" max="10303" width="10.85546875" style="109" customWidth="1"/>
    <col min="10304" max="10304" width="13.85546875" style="109" customWidth="1"/>
    <col min="10305" max="10305" width="18.5703125" style="109" customWidth="1"/>
    <col min="10306" max="10306" width="6.5703125" style="109" customWidth="1"/>
    <col min="10307" max="10307" width="12" style="109" customWidth="1"/>
    <col min="10308" max="10308" width="14.42578125" style="109" customWidth="1"/>
    <col min="10309" max="10312" width="12" style="109" customWidth="1"/>
    <col min="10313" max="10313" width="1.85546875" style="109" customWidth="1"/>
    <col min="10314" max="10314" width="2.85546875" style="109" customWidth="1"/>
    <col min="10315" max="10315" width="12.5703125" style="109" customWidth="1"/>
    <col min="10316" max="10316" width="12" style="109" customWidth="1"/>
    <col min="10317" max="10317" width="11.5703125" style="109" customWidth="1"/>
    <col min="10318" max="10318" width="8.85546875" style="109"/>
    <col min="10319" max="10319" width="4.5703125" style="109" customWidth="1"/>
    <col min="10320" max="10320" width="23" style="109" customWidth="1"/>
    <col min="10321" max="10322" width="16.140625" style="109" customWidth="1"/>
    <col min="10323" max="10323" width="15.42578125" style="109" customWidth="1"/>
    <col min="10324" max="10324" width="18.42578125" style="109" customWidth="1"/>
    <col min="10325" max="10325" width="18" style="109" customWidth="1"/>
    <col min="10326" max="10326" width="22.85546875" style="109" customWidth="1"/>
    <col min="10327" max="10327" width="23.140625" style="109" customWidth="1"/>
    <col min="10328" max="10330" width="23" style="109" customWidth="1"/>
    <col min="10331" max="10331" width="14.140625" style="109" customWidth="1"/>
    <col min="10332" max="10332" width="14.42578125" style="109" customWidth="1"/>
    <col min="10333" max="10333" width="21.42578125" style="109" customWidth="1"/>
    <col min="10334" max="10334" width="23" style="109" customWidth="1"/>
    <col min="10335" max="10335" width="14.42578125" style="109" customWidth="1"/>
    <col min="10336" max="10336" width="16" style="109" customWidth="1"/>
    <col min="10337" max="10337" width="17.42578125" style="109" customWidth="1"/>
    <col min="10338" max="10340" width="16" style="109" customWidth="1"/>
    <col min="10341" max="10344" width="23" style="109" customWidth="1"/>
    <col min="10345" max="10345" width="16.140625" style="109" customWidth="1"/>
    <col min="10346" max="10346" width="16" style="109" customWidth="1"/>
    <col min="10347" max="10347" width="20.140625" style="109" customWidth="1"/>
    <col min="10348" max="10365" width="16" style="109" customWidth="1"/>
    <col min="10366" max="10366" width="2.5703125" style="109" customWidth="1"/>
    <col min="10367" max="10367" width="10.140625" style="109" customWidth="1"/>
    <col min="10368" max="10369" width="9.140625" style="109" customWidth="1"/>
    <col min="10370" max="10370" width="10.42578125" style="109" customWidth="1"/>
    <col min="10371" max="10373" width="10.5703125" style="109" customWidth="1"/>
    <col min="10374" max="10377" width="12.42578125" style="109" customWidth="1"/>
    <col min="10378" max="10378" width="14.42578125" style="109" customWidth="1"/>
    <col min="10379" max="10379" width="8.85546875" style="109"/>
    <col min="10380" max="10380" width="9.5703125" style="109" customWidth="1"/>
    <col min="10381" max="10383" width="8.85546875" style="109"/>
    <col min="10384" max="10384" width="8.5703125" style="109" customWidth="1"/>
    <col min="10385" max="10385" width="11.5703125" style="109" customWidth="1"/>
    <col min="10386" max="10388" width="9.5703125" style="109" customWidth="1"/>
    <col min="10389" max="10389" width="13.42578125" style="109" customWidth="1"/>
    <col min="10390" max="10390" width="8.85546875" style="109"/>
    <col min="10391" max="10391" width="13.85546875" style="109" customWidth="1"/>
    <col min="10392" max="10392" width="9.42578125" style="109" customWidth="1"/>
    <col min="10393" max="10396" width="8.85546875" style="109"/>
    <col min="10397" max="10398" width="10.85546875" style="109" customWidth="1"/>
    <col min="10399" max="10399" width="11.5703125" style="109" customWidth="1"/>
    <col min="10400" max="10404" width="10.85546875" style="109" customWidth="1"/>
    <col min="10405" max="10405" width="3.140625" style="109" customWidth="1"/>
    <col min="10406" max="10408" width="8.85546875" style="109"/>
    <col min="10409" max="10409" width="17" style="109" bestFit="1" customWidth="1"/>
    <col min="10410" max="10410" width="16.42578125" style="109" customWidth="1"/>
    <col min="10411" max="10528" width="8.85546875" style="109"/>
    <col min="10529" max="10529" width="10.42578125" style="109" customWidth="1"/>
    <col min="10530" max="10530" width="13.85546875" style="109" customWidth="1"/>
    <col min="10531" max="10531" width="11.42578125" style="109" customWidth="1"/>
    <col min="10532" max="10532" width="13.5703125" style="109" customWidth="1"/>
    <col min="10533" max="10533" width="17.5703125" style="109" customWidth="1"/>
    <col min="10534" max="10534" width="3" style="109" customWidth="1"/>
    <col min="10535" max="10536" width="10.42578125" style="109" customWidth="1"/>
    <col min="10537" max="10539" width="11.42578125" style="109" customWidth="1"/>
    <col min="10540" max="10540" width="18.42578125" style="109" customWidth="1"/>
    <col min="10541" max="10541" width="3.42578125" style="109" customWidth="1"/>
    <col min="10542" max="10542" width="8.85546875" style="109" customWidth="1"/>
    <col min="10543" max="10543" width="10.140625" style="109" customWidth="1"/>
    <col min="10544" max="10544" width="18.140625" style="109" customWidth="1"/>
    <col min="10545" max="10545" width="3.42578125" style="109" customWidth="1"/>
    <col min="10546" max="10546" width="16.5703125" style="109" customWidth="1"/>
    <col min="10547" max="10547" width="15" style="109" customWidth="1"/>
    <col min="10548" max="10551" width="14" style="109" customWidth="1"/>
    <col min="10552" max="10552" width="17.140625" style="109" customWidth="1"/>
    <col min="10553" max="10553" width="14" style="109" customWidth="1"/>
    <col min="10554" max="10554" width="20.85546875" style="109" customWidth="1"/>
    <col min="10555" max="10555" width="14" style="109" customWidth="1"/>
    <col min="10556" max="10556" width="3.42578125" style="109" customWidth="1"/>
    <col min="10557" max="10557" width="11.5703125" style="109" customWidth="1"/>
    <col min="10558" max="10558" width="12.5703125" style="109" customWidth="1"/>
    <col min="10559" max="10559" width="10.85546875" style="109" customWidth="1"/>
    <col min="10560" max="10560" width="13.85546875" style="109" customWidth="1"/>
    <col min="10561" max="10561" width="18.5703125" style="109" customWidth="1"/>
    <col min="10562" max="10562" width="6.5703125" style="109" customWidth="1"/>
    <col min="10563" max="10563" width="12" style="109" customWidth="1"/>
    <col min="10564" max="10564" width="14.42578125" style="109" customWidth="1"/>
    <col min="10565" max="10568" width="12" style="109" customWidth="1"/>
    <col min="10569" max="10569" width="1.85546875" style="109" customWidth="1"/>
    <col min="10570" max="10570" width="2.85546875" style="109" customWidth="1"/>
    <col min="10571" max="10571" width="12.5703125" style="109" customWidth="1"/>
    <col min="10572" max="10572" width="12" style="109" customWidth="1"/>
    <col min="10573" max="10573" width="11.5703125" style="109" customWidth="1"/>
    <col min="10574" max="10574" width="8.85546875" style="109"/>
    <col min="10575" max="10575" width="4.5703125" style="109" customWidth="1"/>
    <col min="10576" max="10576" width="23" style="109" customWidth="1"/>
    <col min="10577" max="10578" width="16.140625" style="109" customWidth="1"/>
    <col min="10579" max="10579" width="15.42578125" style="109" customWidth="1"/>
    <col min="10580" max="10580" width="18.42578125" style="109" customWidth="1"/>
    <col min="10581" max="10581" width="18" style="109" customWidth="1"/>
    <col min="10582" max="10582" width="22.85546875" style="109" customWidth="1"/>
    <col min="10583" max="10583" width="23.140625" style="109" customWidth="1"/>
    <col min="10584" max="10586" width="23" style="109" customWidth="1"/>
    <col min="10587" max="10587" width="14.140625" style="109" customWidth="1"/>
    <col min="10588" max="10588" width="14.42578125" style="109" customWidth="1"/>
    <col min="10589" max="10589" width="21.42578125" style="109" customWidth="1"/>
    <col min="10590" max="10590" width="23" style="109" customWidth="1"/>
    <col min="10591" max="10591" width="14.42578125" style="109" customWidth="1"/>
    <col min="10592" max="10592" width="16" style="109" customWidth="1"/>
    <col min="10593" max="10593" width="17.42578125" style="109" customWidth="1"/>
    <col min="10594" max="10596" width="16" style="109" customWidth="1"/>
    <col min="10597" max="10600" width="23" style="109" customWidth="1"/>
    <col min="10601" max="10601" width="16.140625" style="109" customWidth="1"/>
    <col min="10602" max="10602" width="16" style="109" customWidth="1"/>
    <col min="10603" max="10603" width="20.140625" style="109" customWidth="1"/>
    <col min="10604" max="10621" width="16" style="109" customWidth="1"/>
    <col min="10622" max="10622" width="2.5703125" style="109" customWidth="1"/>
    <col min="10623" max="10623" width="10.140625" style="109" customWidth="1"/>
    <col min="10624" max="10625" width="9.140625" style="109" customWidth="1"/>
    <col min="10626" max="10626" width="10.42578125" style="109" customWidth="1"/>
    <col min="10627" max="10629" width="10.5703125" style="109" customWidth="1"/>
    <col min="10630" max="10633" width="12.42578125" style="109" customWidth="1"/>
    <col min="10634" max="10634" width="14.42578125" style="109" customWidth="1"/>
    <col min="10635" max="10635" width="8.85546875" style="109"/>
    <col min="10636" max="10636" width="9.5703125" style="109" customWidth="1"/>
    <col min="10637" max="10639" width="8.85546875" style="109"/>
    <col min="10640" max="10640" width="8.5703125" style="109" customWidth="1"/>
    <col min="10641" max="10641" width="11.5703125" style="109" customWidth="1"/>
    <col min="10642" max="10644" width="9.5703125" style="109" customWidth="1"/>
    <col min="10645" max="10645" width="13.42578125" style="109" customWidth="1"/>
    <col min="10646" max="10646" width="8.85546875" style="109"/>
    <col min="10647" max="10647" width="13.85546875" style="109" customWidth="1"/>
    <col min="10648" max="10648" width="9.42578125" style="109" customWidth="1"/>
    <col min="10649" max="10652" width="8.85546875" style="109"/>
    <col min="10653" max="10654" width="10.85546875" style="109" customWidth="1"/>
    <col min="10655" max="10655" width="11.5703125" style="109" customWidth="1"/>
    <col min="10656" max="10660" width="10.85546875" style="109" customWidth="1"/>
    <col min="10661" max="10661" width="3.140625" style="109" customWidth="1"/>
    <col min="10662" max="10664" width="8.85546875" style="109"/>
    <col min="10665" max="10665" width="17" style="109" bestFit="1" customWidth="1"/>
    <col min="10666" max="10666" width="16.42578125" style="109" customWidth="1"/>
    <col min="10667" max="10784" width="8.85546875" style="109"/>
    <col min="10785" max="10785" width="10.42578125" style="109" customWidth="1"/>
    <col min="10786" max="10786" width="13.85546875" style="109" customWidth="1"/>
    <col min="10787" max="10787" width="11.42578125" style="109" customWidth="1"/>
    <col min="10788" max="10788" width="13.5703125" style="109" customWidth="1"/>
    <col min="10789" max="10789" width="17.5703125" style="109" customWidth="1"/>
    <col min="10790" max="10790" width="3" style="109" customWidth="1"/>
    <col min="10791" max="10792" width="10.42578125" style="109" customWidth="1"/>
    <col min="10793" max="10795" width="11.42578125" style="109" customWidth="1"/>
    <col min="10796" max="10796" width="18.42578125" style="109" customWidth="1"/>
    <col min="10797" max="10797" width="3.42578125" style="109" customWidth="1"/>
    <col min="10798" max="10798" width="8.85546875" style="109" customWidth="1"/>
    <col min="10799" max="10799" width="10.140625" style="109" customWidth="1"/>
    <col min="10800" max="10800" width="18.140625" style="109" customWidth="1"/>
    <col min="10801" max="10801" width="3.42578125" style="109" customWidth="1"/>
    <col min="10802" max="10802" width="16.5703125" style="109" customWidth="1"/>
    <col min="10803" max="10803" width="15" style="109" customWidth="1"/>
    <col min="10804" max="10807" width="14" style="109" customWidth="1"/>
    <col min="10808" max="10808" width="17.140625" style="109" customWidth="1"/>
    <col min="10809" max="10809" width="14" style="109" customWidth="1"/>
    <col min="10810" max="10810" width="20.85546875" style="109" customWidth="1"/>
    <col min="10811" max="10811" width="14" style="109" customWidth="1"/>
    <col min="10812" max="10812" width="3.42578125" style="109" customWidth="1"/>
    <col min="10813" max="10813" width="11.5703125" style="109" customWidth="1"/>
    <col min="10814" max="10814" width="12.5703125" style="109" customWidth="1"/>
    <col min="10815" max="10815" width="10.85546875" style="109" customWidth="1"/>
    <col min="10816" max="10816" width="13.85546875" style="109" customWidth="1"/>
    <col min="10817" max="10817" width="18.5703125" style="109" customWidth="1"/>
    <col min="10818" max="10818" width="6.5703125" style="109" customWidth="1"/>
    <col min="10819" max="10819" width="12" style="109" customWidth="1"/>
    <col min="10820" max="10820" width="14.42578125" style="109" customWidth="1"/>
    <col min="10821" max="10824" width="12" style="109" customWidth="1"/>
    <col min="10825" max="10825" width="1.85546875" style="109" customWidth="1"/>
    <col min="10826" max="10826" width="2.85546875" style="109" customWidth="1"/>
    <col min="10827" max="10827" width="12.5703125" style="109" customWidth="1"/>
    <col min="10828" max="10828" width="12" style="109" customWidth="1"/>
    <col min="10829" max="10829" width="11.5703125" style="109" customWidth="1"/>
    <col min="10830" max="10830" width="8.85546875" style="109"/>
    <col min="10831" max="10831" width="4.5703125" style="109" customWidth="1"/>
    <col min="10832" max="10832" width="23" style="109" customWidth="1"/>
    <col min="10833" max="10834" width="16.140625" style="109" customWidth="1"/>
    <col min="10835" max="10835" width="15.42578125" style="109" customWidth="1"/>
    <col min="10836" max="10836" width="18.42578125" style="109" customWidth="1"/>
    <col min="10837" max="10837" width="18" style="109" customWidth="1"/>
    <col min="10838" max="10838" width="22.85546875" style="109" customWidth="1"/>
    <col min="10839" max="10839" width="23.140625" style="109" customWidth="1"/>
    <col min="10840" max="10842" width="23" style="109" customWidth="1"/>
    <col min="10843" max="10843" width="14.140625" style="109" customWidth="1"/>
    <col min="10844" max="10844" width="14.42578125" style="109" customWidth="1"/>
    <col min="10845" max="10845" width="21.42578125" style="109" customWidth="1"/>
    <col min="10846" max="10846" width="23" style="109" customWidth="1"/>
    <col min="10847" max="10847" width="14.42578125" style="109" customWidth="1"/>
    <col min="10848" max="10848" width="16" style="109" customWidth="1"/>
    <col min="10849" max="10849" width="17.42578125" style="109" customWidth="1"/>
    <col min="10850" max="10852" width="16" style="109" customWidth="1"/>
    <col min="10853" max="10856" width="23" style="109" customWidth="1"/>
    <col min="10857" max="10857" width="16.140625" style="109" customWidth="1"/>
    <col min="10858" max="10858" width="16" style="109" customWidth="1"/>
    <col min="10859" max="10859" width="20.140625" style="109" customWidth="1"/>
    <col min="10860" max="10877" width="16" style="109" customWidth="1"/>
    <col min="10878" max="10878" width="2.5703125" style="109" customWidth="1"/>
    <col min="10879" max="10879" width="10.140625" style="109" customWidth="1"/>
    <col min="10880" max="10881" width="9.140625" style="109" customWidth="1"/>
    <col min="10882" max="10882" width="10.42578125" style="109" customWidth="1"/>
    <col min="10883" max="10885" width="10.5703125" style="109" customWidth="1"/>
    <col min="10886" max="10889" width="12.42578125" style="109" customWidth="1"/>
    <col min="10890" max="10890" width="14.42578125" style="109" customWidth="1"/>
    <col min="10891" max="10891" width="8.85546875" style="109"/>
    <col min="10892" max="10892" width="9.5703125" style="109" customWidth="1"/>
    <col min="10893" max="10895" width="8.85546875" style="109"/>
    <col min="10896" max="10896" width="8.5703125" style="109" customWidth="1"/>
    <col min="10897" max="10897" width="11.5703125" style="109" customWidth="1"/>
    <col min="10898" max="10900" width="9.5703125" style="109" customWidth="1"/>
    <col min="10901" max="10901" width="13.42578125" style="109" customWidth="1"/>
    <col min="10902" max="10902" width="8.85546875" style="109"/>
    <col min="10903" max="10903" width="13.85546875" style="109" customWidth="1"/>
    <col min="10904" max="10904" width="9.42578125" style="109" customWidth="1"/>
    <col min="10905" max="10908" width="8.85546875" style="109"/>
    <col min="10909" max="10910" width="10.85546875" style="109" customWidth="1"/>
    <col min="10911" max="10911" width="11.5703125" style="109" customWidth="1"/>
    <col min="10912" max="10916" width="10.85546875" style="109" customWidth="1"/>
    <col min="10917" max="10917" width="3.140625" style="109" customWidth="1"/>
    <col min="10918" max="10920" width="8.85546875" style="109"/>
    <col min="10921" max="10921" width="17" style="109" bestFit="1" customWidth="1"/>
    <col min="10922" max="10922" width="16.42578125" style="109" customWidth="1"/>
    <col min="10923" max="11040" width="8.85546875" style="109"/>
    <col min="11041" max="11041" width="10.42578125" style="109" customWidth="1"/>
    <col min="11042" max="11042" width="13.85546875" style="109" customWidth="1"/>
    <col min="11043" max="11043" width="11.42578125" style="109" customWidth="1"/>
    <col min="11044" max="11044" width="13.5703125" style="109" customWidth="1"/>
    <col min="11045" max="11045" width="17.5703125" style="109" customWidth="1"/>
    <col min="11046" max="11046" width="3" style="109" customWidth="1"/>
    <col min="11047" max="11048" width="10.42578125" style="109" customWidth="1"/>
    <col min="11049" max="11051" width="11.42578125" style="109" customWidth="1"/>
    <col min="11052" max="11052" width="18.42578125" style="109" customWidth="1"/>
    <col min="11053" max="11053" width="3.42578125" style="109" customWidth="1"/>
    <col min="11054" max="11054" width="8.85546875" style="109" customWidth="1"/>
    <col min="11055" max="11055" width="10.140625" style="109" customWidth="1"/>
    <col min="11056" max="11056" width="18.140625" style="109" customWidth="1"/>
    <col min="11057" max="11057" width="3.42578125" style="109" customWidth="1"/>
    <col min="11058" max="11058" width="16.5703125" style="109" customWidth="1"/>
    <col min="11059" max="11059" width="15" style="109" customWidth="1"/>
    <col min="11060" max="11063" width="14" style="109" customWidth="1"/>
    <col min="11064" max="11064" width="17.140625" style="109" customWidth="1"/>
    <col min="11065" max="11065" width="14" style="109" customWidth="1"/>
    <col min="11066" max="11066" width="20.85546875" style="109" customWidth="1"/>
    <col min="11067" max="11067" width="14" style="109" customWidth="1"/>
    <col min="11068" max="11068" width="3.42578125" style="109" customWidth="1"/>
    <col min="11069" max="11069" width="11.5703125" style="109" customWidth="1"/>
    <col min="11070" max="11070" width="12.5703125" style="109" customWidth="1"/>
    <col min="11071" max="11071" width="10.85546875" style="109" customWidth="1"/>
    <col min="11072" max="11072" width="13.85546875" style="109" customWidth="1"/>
    <col min="11073" max="11073" width="18.5703125" style="109" customWidth="1"/>
    <col min="11074" max="11074" width="6.5703125" style="109" customWidth="1"/>
    <col min="11075" max="11075" width="12" style="109" customWidth="1"/>
    <col min="11076" max="11076" width="14.42578125" style="109" customWidth="1"/>
    <col min="11077" max="11080" width="12" style="109" customWidth="1"/>
    <col min="11081" max="11081" width="1.85546875" style="109" customWidth="1"/>
    <col min="11082" max="11082" width="2.85546875" style="109" customWidth="1"/>
    <col min="11083" max="11083" width="12.5703125" style="109" customWidth="1"/>
    <col min="11084" max="11084" width="12" style="109" customWidth="1"/>
    <col min="11085" max="11085" width="11.5703125" style="109" customWidth="1"/>
    <col min="11086" max="11086" width="8.85546875" style="109"/>
    <col min="11087" max="11087" width="4.5703125" style="109" customWidth="1"/>
    <col min="11088" max="11088" width="23" style="109" customWidth="1"/>
    <col min="11089" max="11090" width="16.140625" style="109" customWidth="1"/>
    <col min="11091" max="11091" width="15.42578125" style="109" customWidth="1"/>
    <col min="11092" max="11092" width="18.42578125" style="109" customWidth="1"/>
    <col min="11093" max="11093" width="18" style="109" customWidth="1"/>
    <col min="11094" max="11094" width="22.85546875" style="109" customWidth="1"/>
    <col min="11095" max="11095" width="23.140625" style="109" customWidth="1"/>
    <col min="11096" max="11098" width="23" style="109" customWidth="1"/>
    <col min="11099" max="11099" width="14.140625" style="109" customWidth="1"/>
    <col min="11100" max="11100" width="14.42578125" style="109" customWidth="1"/>
    <col min="11101" max="11101" width="21.42578125" style="109" customWidth="1"/>
    <col min="11102" max="11102" width="23" style="109" customWidth="1"/>
    <col min="11103" max="11103" width="14.42578125" style="109" customWidth="1"/>
    <col min="11104" max="11104" width="16" style="109" customWidth="1"/>
    <col min="11105" max="11105" width="17.42578125" style="109" customWidth="1"/>
    <col min="11106" max="11108" width="16" style="109" customWidth="1"/>
    <col min="11109" max="11112" width="23" style="109" customWidth="1"/>
    <col min="11113" max="11113" width="16.140625" style="109" customWidth="1"/>
    <col min="11114" max="11114" width="16" style="109" customWidth="1"/>
    <col min="11115" max="11115" width="20.140625" style="109" customWidth="1"/>
    <col min="11116" max="11133" width="16" style="109" customWidth="1"/>
    <col min="11134" max="11134" width="2.5703125" style="109" customWidth="1"/>
    <col min="11135" max="11135" width="10.140625" style="109" customWidth="1"/>
    <col min="11136" max="11137" width="9.140625" style="109" customWidth="1"/>
    <col min="11138" max="11138" width="10.42578125" style="109" customWidth="1"/>
    <col min="11139" max="11141" width="10.5703125" style="109" customWidth="1"/>
    <col min="11142" max="11145" width="12.42578125" style="109" customWidth="1"/>
    <col min="11146" max="11146" width="14.42578125" style="109" customWidth="1"/>
    <col min="11147" max="11147" width="8.85546875" style="109"/>
    <col min="11148" max="11148" width="9.5703125" style="109" customWidth="1"/>
    <col min="11149" max="11151" width="8.85546875" style="109"/>
    <col min="11152" max="11152" width="8.5703125" style="109" customWidth="1"/>
    <col min="11153" max="11153" width="11.5703125" style="109" customWidth="1"/>
    <col min="11154" max="11156" width="9.5703125" style="109" customWidth="1"/>
    <col min="11157" max="11157" width="13.42578125" style="109" customWidth="1"/>
    <col min="11158" max="11158" width="8.85546875" style="109"/>
    <col min="11159" max="11159" width="13.85546875" style="109" customWidth="1"/>
    <col min="11160" max="11160" width="9.42578125" style="109" customWidth="1"/>
    <col min="11161" max="11164" width="8.85546875" style="109"/>
    <col min="11165" max="11166" width="10.85546875" style="109" customWidth="1"/>
    <col min="11167" max="11167" width="11.5703125" style="109" customWidth="1"/>
    <col min="11168" max="11172" width="10.85546875" style="109" customWidth="1"/>
    <col min="11173" max="11173" width="3.140625" style="109" customWidth="1"/>
    <col min="11174" max="11176" width="8.85546875" style="109"/>
    <col min="11177" max="11177" width="17" style="109" bestFit="1" customWidth="1"/>
    <col min="11178" max="11178" width="16.42578125" style="109" customWidth="1"/>
    <col min="11179" max="11296" width="8.85546875" style="109"/>
    <col min="11297" max="11297" width="10.42578125" style="109" customWidth="1"/>
    <col min="11298" max="11298" width="13.85546875" style="109" customWidth="1"/>
    <col min="11299" max="11299" width="11.42578125" style="109" customWidth="1"/>
    <col min="11300" max="11300" width="13.5703125" style="109" customWidth="1"/>
    <col min="11301" max="11301" width="17.5703125" style="109" customWidth="1"/>
    <col min="11302" max="11302" width="3" style="109" customWidth="1"/>
    <col min="11303" max="11304" width="10.42578125" style="109" customWidth="1"/>
    <col min="11305" max="11307" width="11.42578125" style="109" customWidth="1"/>
    <col min="11308" max="11308" width="18.42578125" style="109" customWidth="1"/>
    <col min="11309" max="11309" width="3.42578125" style="109" customWidth="1"/>
    <col min="11310" max="11310" width="8.85546875" style="109" customWidth="1"/>
    <col min="11311" max="11311" width="10.140625" style="109" customWidth="1"/>
    <col min="11312" max="11312" width="18.140625" style="109" customWidth="1"/>
    <col min="11313" max="11313" width="3.42578125" style="109" customWidth="1"/>
    <col min="11314" max="11314" width="16.5703125" style="109" customWidth="1"/>
    <col min="11315" max="11315" width="15" style="109" customWidth="1"/>
    <col min="11316" max="11319" width="14" style="109" customWidth="1"/>
    <col min="11320" max="11320" width="17.140625" style="109" customWidth="1"/>
    <col min="11321" max="11321" width="14" style="109" customWidth="1"/>
    <col min="11322" max="11322" width="20.85546875" style="109" customWidth="1"/>
    <col min="11323" max="11323" width="14" style="109" customWidth="1"/>
    <col min="11324" max="11324" width="3.42578125" style="109" customWidth="1"/>
    <col min="11325" max="11325" width="11.5703125" style="109" customWidth="1"/>
    <col min="11326" max="11326" width="12.5703125" style="109" customWidth="1"/>
    <col min="11327" max="11327" width="10.85546875" style="109" customWidth="1"/>
    <col min="11328" max="11328" width="13.85546875" style="109" customWidth="1"/>
    <col min="11329" max="11329" width="18.5703125" style="109" customWidth="1"/>
    <col min="11330" max="11330" width="6.5703125" style="109" customWidth="1"/>
    <col min="11331" max="11331" width="12" style="109" customWidth="1"/>
    <col min="11332" max="11332" width="14.42578125" style="109" customWidth="1"/>
    <col min="11333" max="11336" width="12" style="109" customWidth="1"/>
    <col min="11337" max="11337" width="1.85546875" style="109" customWidth="1"/>
    <col min="11338" max="11338" width="2.85546875" style="109" customWidth="1"/>
    <col min="11339" max="11339" width="12.5703125" style="109" customWidth="1"/>
    <col min="11340" max="11340" width="12" style="109" customWidth="1"/>
    <col min="11341" max="11341" width="11.5703125" style="109" customWidth="1"/>
    <col min="11342" max="11342" width="8.85546875" style="109"/>
    <col min="11343" max="11343" width="4.5703125" style="109" customWidth="1"/>
    <col min="11344" max="11344" width="23" style="109" customWidth="1"/>
    <col min="11345" max="11346" width="16.140625" style="109" customWidth="1"/>
    <col min="11347" max="11347" width="15.42578125" style="109" customWidth="1"/>
    <col min="11348" max="11348" width="18.42578125" style="109" customWidth="1"/>
    <col min="11349" max="11349" width="18" style="109" customWidth="1"/>
    <col min="11350" max="11350" width="22.85546875" style="109" customWidth="1"/>
    <col min="11351" max="11351" width="23.140625" style="109" customWidth="1"/>
    <col min="11352" max="11354" width="23" style="109" customWidth="1"/>
    <col min="11355" max="11355" width="14.140625" style="109" customWidth="1"/>
    <col min="11356" max="11356" width="14.42578125" style="109" customWidth="1"/>
    <col min="11357" max="11357" width="21.42578125" style="109" customWidth="1"/>
    <col min="11358" max="11358" width="23" style="109" customWidth="1"/>
    <col min="11359" max="11359" width="14.42578125" style="109" customWidth="1"/>
    <col min="11360" max="11360" width="16" style="109" customWidth="1"/>
    <col min="11361" max="11361" width="17.42578125" style="109" customWidth="1"/>
    <col min="11362" max="11364" width="16" style="109" customWidth="1"/>
    <col min="11365" max="11368" width="23" style="109" customWidth="1"/>
    <col min="11369" max="11369" width="16.140625" style="109" customWidth="1"/>
    <col min="11370" max="11370" width="16" style="109" customWidth="1"/>
    <col min="11371" max="11371" width="20.140625" style="109" customWidth="1"/>
    <col min="11372" max="11389" width="16" style="109" customWidth="1"/>
    <col min="11390" max="11390" width="2.5703125" style="109" customWidth="1"/>
    <col min="11391" max="11391" width="10.140625" style="109" customWidth="1"/>
    <col min="11392" max="11393" width="9.140625" style="109" customWidth="1"/>
    <col min="11394" max="11394" width="10.42578125" style="109" customWidth="1"/>
    <col min="11395" max="11397" width="10.5703125" style="109" customWidth="1"/>
    <col min="11398" max="11401" width="12.42578125" style="109" customWidth="1"/>
    <col min="11402" max="11402" width="14.42578125" style="109" customWidth="1"/>
    <col min="11403" max="11403" width="8.85546875" style="109"/>
    <col min="11404" max="11404" width="9.5703125" style="109" customWidth="1"/>
    <col min="11405" max="11407" width="8.85546875" style="109"/>
    <col min="11408" max="11408" width="8.5703125" style="109" customWidth="1"/>
    <col min="11409" max="11409" width="11.5703125" style="109" customWidth="1"/>
    <col min="11410" max="11412" width="9.5703125" style="109" customWidth="1"/>
    <col min="11413" max="11413" width="13.42578125" style="109" customWidth="1"/>
    <col min="11414" max="11414" width="8.85546875" style="109"/>
    <col min="11415" max="11415" width="13.85546875" style="109" customWidth="1"/>
    <col min="11416" max="11416" width="9.42578125" style="109" customWidth="1"/>
    <col min="11417" max="11420" width="8.85546875" style="109"/>
    <col min="11421" max="11422" width="10.85546875" style="109" customWidth="1"/>
    <col min="11423" max="11423" width="11.5703125" style="109" customWidth="1"/>
    <col min="11424" max="11428" width="10.85546875" style="109" customWidth="1"/>
    <col min="11429" max="11429" width="3.140625" style="109" customWidth="1"/>
    <col min="11430" max="11432" width="8.85546875" style="109"/>
    <col min="11433" max="11433" width="17" style="109" bestFit="1" customWidth="1"/>
    <col min="11434" max="11434" width="16.42578125" style="109" customWidth="1"/>
    <col min="11435" max="11552" width="8.85546875" style="109"/>
    <col min="11553" max="11553" width="10.42578125" style="109" customWidth="1"/>
    <col min="11554" max="11554" width="13.85546875" style="109" customWidth="1"/>
    <col min="11555" max="11555" width="11.42578125" style="109" customWidth="1"/>
    <col min="11556" max="11556" width="13.5703125" style="109" customWidth="1"/>
    <col min="11557" max="11557" width="17.5703125" style="109" customWidth="1"/>
    <col min="11558" max="11558" width="3" style="109" customWidth="1"/>
    <col min="11559" max="11560" width="10.42578125" style="109" customWidth="1"/>
    <col min="11561" max="11563" width="11.42578125" style="109" customWidth="1"/>
    <col min="11564" max="11564" width="18.42578125" style="109" customWidth="1"/>
    <col min="11565" max="11565" width="3.42578125" style="109" customWidth="1"/>
    <col min="11566" max="11566" width="8.85546875" style="109" customWidth="1"/>
    <col min="11567" max="11567" width="10.140625" style="109" customWidth="1"/>
    <col min="11568" max="11568" width="18.140625" style="109" customWidth="1"/>
    <col min="11569" max="11569" width="3.42578125" style="109" customWidth="1"/>
    <col min="11570" max="11570" width="16.5703125" style="109" customWidth="1"/>
    <col min="11571" max="11571" width="15" style="109" customWidth="1"/>
    <col min="11572" max="11575" width="14" style="109" customWidth="1"/>
    <col min="11576" max="11576" width="17.140625" style="109" customWidth="1"/>
    <col min="11577" max="11577" width="14" style="109" customWidth="1"/>
    <col min="11578" max="11578" width="20.85546875" style="109" customWidth="1"/>
    <col min="11579" max="11579" width="14" style="109" customWidth="1"/>
    <col min="11580" max="11580" width="3.42578125" style="109" customWidth="1"/>
    <col min="11581" max="11581" width="11.5703125" style="109" customWidth="1"/>
    <col min="11582" max="11582" width="12.5703125" style="109" customWidth="1"/>
    <col min="11583" max="11583" width="10.85546875" style="109" customWidth="1"/>
    <col min="11584" max="11584" width="13.85546875" style="109" customWidth="1"/>
    <col min="11585" max="11585" width="18.5703125" style="109" customWidth="1"/>
    <col min="11586" max="11586" width="6.5703125" style="109" customWidth="1"/>
    <col min="11587" max="11587" width="12" style="109" customWidth="1"/>
    <col min="11588" max="11588" width="14.42578125" style="109" customWidth="1"/>
    <col min="11589" max="11592" width="12" style="109" customWidth="1"/>
    <col min="11593" max="11593" width="1.85546875" style="109" customWidth="1"/>
    <col min="11594" max="11594" width="2.85546875" style="109" customWidth="1"/>
    <col min="11595" max="11595" width="12.5703125" style="109" customWidth="1"/>
    <col min="11596" max="11596" width="12" style="109" customWidth="1"/>
    <col min="11597" max="11597" width="11.5703125" style="109" customWidth="1"/>
    <col min="11598" max="11598" width="8.85546875" style="109"/>
    <col min="11599" max="11599" width="4.5703125" style="109" customWidth="1"/>
    <col min="11600" max="11600" width="23" style="109" customWidth="1"/>
    <col min="11601" max="11602" width="16.140625" style="109" customWidth="1"/>
    <col min="11603" max="11603" width="15.42578125" style="109" customWidth="1"/>
    <col min="11604" max="11604" width="18.42578125" style="109" customWidth="1"/>
    <col min="11605" max="11605" width="18" style="109" customWidth="1"/>
    <col min="11606" max="11606" width="22.85546875" style="109" customWidth="1"/>
    <col min="11607" max="11607" width="23.140625" style="109" customWidth="1"/>
    <col min="11608" max="11610" width="23" style="109" customWidth="1"/>
    <col min="11611" max="11611" width="14.140625" style="109" customWidth="1"/>
    <col min="11612" max="11612" width="14.42578125" style="109" customWidth="1"/>
    <col min="11613" max="11613" width="21.42578125" style="109" customWidth="1"/>
    <col min="11614" max="11614" width="23" style="109" customWidth="1"/>
    <col min="11615" max="11615" width="14.42578125" style="109" customWidth="1"/>
    <col min="11616" max="11616" width="16" style="109" customWidth="1"/>
    <col min="11617" max="11617" width="17.42578125" style="109" customWidth="1"/>
    <col min="11618" max="11620" width="16" style="109" customWidth="1"/>
    <col min="11621" max="11624" width="23" style="109" customWidth="1"/>
    <col min="11625" max="11625" width="16.140625" style="109" customWidth="1"/>
    <col min="11626" max="11626" width="16" style="109" customWidth="1"/>
    <col min="11627" max="11627" width="20.140625" style="109" customWidth="1"/>
    <col min="11628" max="11645" width="16" style="109" customWidth="1"/>
    <col min="11646" max="11646" width="2.5703125" style="109" customWidth="1"/>
    <col min="11647" max="11647" width="10.140625" style="109" customWidth="1"/>
    <col min="11648" max="11649" width="9.140625" style="109" customWidth="1"/>
    <col min="11650" max="11650" width="10.42578125" style="109" customWidth="1"/>
    <col min="11651" max="11653" width="10.5703125" style="109" customWidth="1"/>
    <col min="11654" max="11657" width="12.42578125" style="109" customWidth="1"/>
    <col min="11658" max="11658" width="14.42578125" style="109" customWidth="1"/>
    <col min="11659" max="11659" width="8.85546875" style="109"/>
    <col min="11660" max="11660" width="9.5703125" style="109" customWidth="1"/>
    <col min="11661" max="11663" width="8.85546875" style="109"/>
    <col min="11664" max="11664" width="8.5703125" style="109" customWidth="1"/>
    <col min="11665" max="11665" width="11.5703125" style="109" customWidth="1"/>
    <col min="11666" max="11668" width="9.5703125" style="109" customWidth="1"/>
    <col min="11669" max="11669" width="13.42578125" style="109" customWidth="1"/>
    <col min="11670" max="11670" width="8.85546875" style="109"/>
    <col min="11671" max="11671" width="13.85546875" style="109" customWidth="1"/>
    <col min="11672" max="11672" width="9.42578125" style="109" customWidth="1"/>
    <col min="11673" max="11676" width="8.85546875" style="109"/>
    <col min="11677" max="11678" width="10.85546875" style="109" customWidth="1"/>
    <col min="11679" max="11679" width="11.5703125" style="109" customWidth="1"/>
    <col min="11680" max="11684" width="10.85546875" style="109" customWidth="1"/>
    <col min="11685" max="11685" width="3.140625" style="109" customWidth="1"/>
    <col min="11686" max="11688" width="8.85546875" style="109"/>
    <col min="11689" max="11689" width="17" style="109" bestFit="1" customWidth="1"/>
    <col min="11690" max="11690" width="16.42578125" style="109" customWidth="1"/>
    <col min="11691" max="11808" width="8.85546875" style="109"/>
    <col min="11809" max="11809" width="10.42578125" style="109" customWidth="1"/>
    <col min="11810" max="11810" width="13.85546875" style="109" customWidth="1"/>
    <col min="11811" max="11811" width="11.42578125" style="109" customWidth="1"/>
    <col min="11812" max="11812" width="13.5703125" style="109" customWidth="1"/>
    <col min="11813" max="11813" width="17.5703125" style="109" customWidth="1"/>
    <col min="11814" max="11814" width="3" style="109" customWidth="1"/>
    <col min="11815" max="11816" width="10.42578125" style="109" customWidth="1"/>
    <col min="11817" max="11819" width="11.42578125" style="109" customWidth="1"/>
    <col min="11820" max="11820" width="18.42578125" style="109" customWidth="1"/>
    <col min="11821" max="11821" width="3.42578125" style="109" customWidth="1"/>
    <col min="11822" max="11822" width="8.85546875" style="109" customWidth="1"/>
    <col min="11823" max="11823" width="10.140625" style="109" customWidth="1"/>
    <col min="11824" max="11824" width="18.140625" style="109" customWidth="1"/>
    <col min="11825" max="11825" width="3.42578125" style="109" customWidth="1"/>
    <col min="11826" max="11826" width="16.5703125" style="109" customWidth="1"/>
    <col min="11827" max="11827" width="15" style="109" customWidth="1"/>
    <col min="11828" max="11831" width="14" style="109" customWidth="1"/>
    <col min="11832" max="11832" width="17.140625" style="109" customWidth="1"/>
    <col min="11833" max="11833" width="14" style="109" customWidth="1"/>
    <col min="11834" max="11834" width="20.85546875" style="109" customWidth="1"/>
    <col min="11835" max="11835" width="14" style="109" customWidth="1"/>
    <col min="11836" max="11836" width="3.42578125" style="109" customWidth="1"/>
    <col min="11837" max="11837" width="11.5703125" style="109" customWidth="1"/>
    <col min="11838" max="11838" width="12.5703125" style="109" customWidth="1"/>
    <col min="11839" max="11839" width="10.85546875" style="109" customWidth="1"/>
    <col min="11840" max="11840" width="13.85546875" style="109" customWidth="1"/>
    <col min="11841" max="11841" width="18.5703125" style="109" customWidth="1"/>
    <col min="11842" max="11842" width="6.5703125" style="109" customWidth="1"/>
    <col min="11843" max="11843" width="12" style="109" customWidth="1"/>
    <col min="11844" max="11844" width="14.42578125" style="109" customWidth="1"/>
    <col min="11845" max="11848" width="12" style="109" customWidth="1"/>
    <col min="11849" max="11849" width="1.85546875" style="109" customWidth="1"/>
    <col min="11850" max="11850" width="2.85546875" style="109" customWidth="1"/>
    <col min="11851" max="11851" width="12.5703125" style="109" customWidth="1"/>
    <col min="11852" max="11852" width="12" style="109" customWidth="1"/>
    <col min="11853" max="11853" width="11.5703125" style="109" customWidth="1"/>
    <col min="11854" max="11854" width="8.85546875" style="109"/>
    <col min="11855" max="11855" width="4.5703125" style="109" customWidth="1"/>
    <col min="11856" max="11856" width="23" style="109" customWidth="1"/>
    <col min="11857" max="11858" width="16.140625" style="109" customWidth="1"/>
    <col min="11859" max="11859" width="15.42578125" style="109" customWidth="1"/>
    <col min="11860" max="11860" width="18.42578125" style="109" customWidth="1"/>
    <col min="11861" max="11861" width="18" style="109" customWidth="1"/>
    <col min="11862" max="11862" width="22.85546875" style="109" customWidth="1"/>
    <col min="11863" max="11863" width="23.140625" style="109" customWidth="1"/>
    <col min="11864" max="11866" width="23" style="109" customWidth="1"/>
    <col min="11867" max="11867" width="14.140625" style="109" customWidth="1"/>
    <col min="11868" max="11868" width="14.42578125" style="109" customWidth="1"/>
    <col min="11869" max="11869" width="21.42578125" style="109" customWidth="1"/>
    <col min="11870" max="11870" width="23" style="109" customWidth="1"/>
    <col min="11871" max="11871" width="14.42578125" style="109" customWidth="1"/>
    <col min="11872" max="11872" width="16" style="109" customWidth="1"/>
    <col min="11873" max="11873" width="17.42578125" style="109" customWidth="1"/>
    <col min="11874" max="11876" width="16" style="109" customWidth="1"/>
    <col min="11877" max="11880" width="23" style="109" customWidth="1"/>
    <col min="11881" max="11881" width="16.140625" style="109" customWidth="1"/>
    <col min="11882" max="11882" width="16" style="109" customWidth="1"/>
    <col min="11883" max="11883" width="20.140625" style="109" customWidth="1"/>
    <col min="11884" max="11901" width="16" style="109" customWidth="1"/>
    <col min="11902" max="11902" width="2.5703125" style="109" customWidth="1"/>
    <col min="11903" max="11903" width="10.140625" style="109" customWidth="1"/>
    <col min="11904" max="11905" width="9.140625" style="109" customWidth="1"/>
    <col min="11906" max="11906" width="10.42578125" style="109" customWidth="1"/>
    <col min="11907" max="11909" width="10.5703125" style="109" customWidth="1"/>
    <col min="11910" max="11913" width="12.42578125" style="109" customWidth="1"/>
    <col min="11914" max="11914" width="14.42578125" style="109" customWidth="1"/>
    <col min="11915" max="11915" width="8.85546875" style="109"/>
    <col min="11916" max="11916" width="9.5703125" style="109" customWidth="1"/>
    <col min="11917" max="11919" width="8.85546875" style="109"/>
    <col min="11920" max="11920" width="8.5703125" style="109" customWidth="1"/>
    <col min="11921" max="11921" width="11.5703125" style="109" customWidth="1"/>
    <col min="11922" max="11924" width="9.5703125" style="109" customWidth="1"/>
    <col min="11925" max="11925" width="13.42578125" style="109" customWidth="1"/>
    <col min="11926" max="11926" width="8.85546875" style="109"/>
    <col min="11927" max="11927" width="13.85546875" style="109" customWidth="1"/>
    <col min="11928" max="11928" width="9.42578125" style="109" customWidth="1"/>
    <col min="11929" max="11932" width="8.85546875" style="109"/>
    <col min="11933" max="11934" width="10.85546875" style="109" customWidth="1"/>
    <col min="11935" max="11935" width="11.5703125" style="109" customWidth="1"/>
    <col min="11936" max="11940" width="10.85546875" style="109" customWidth="1"/>
    <col min="11941" max="11941" width="3.140625" style="109" customWidth="1"/>
    <col min="11942" max="11944" width="8.85546875" style="109"/>
    <col min="11945" max="11945" width="17" style="109" bestFit="1" customWidth="1"/>
    <col min="11946" max="11946" width="16.42578125" style="109" customWidth="1"/>
    <col min="11947" max="12064" width="8.85546875" style="109"/>
    <col min="12065" max="12065" width="10.42578125" style="109" customWidth="1"/>
    <col min="12066" max="12066" width="13.85546875" style="109" customWidth="1"/>
    <col min="12067" max="12067" width="11.42578125" style="109" customWidth="1"/>
    <col min="12068" max="12068" width="13.5703125" style="109" customWidth="1"/>
    <col min="12069" max="12069" width="17.5703125" style="109" customWidth="1"/>
    <col min="12070" max="12070" width="3" style="109" customWidth="1"/>
    <col min="12071" max="12072" width="10.42578125" style="109" customWidth="1"/>
    <col min="12073" max="12075" width="11.42578125" style="109" customWidth="1"/>
    <col min="12076" max="12076" width="18.42578125" style="109" customWidth="1"/>
    <col min="12077" max="12077" width="3.42578125" style="109" customWidth="1"/>
    <col min="12078" max="12078" width="8.85546875" style="109" customWidth="1"/>
    <col min="12079" max="12079" width="10.140625" style="109" customWidth="1"/>
    <col min="12080" max="12080" width="18.140625" style="109" customWidth="1"/>
    <col min="12081" max="12081" width="3.42578125" style="109" customWidth="1"/>
    <col min="12082" max="12082" width="16.5703125" style="109" customWidth="1"/>
    <col min="12083" max="12083" width="15" style="109" customWidth="1"/>
    <col min="12084" max="12087" width="14" style="109" customWidth="1"/>
    <col min="12088" max="12088" width="17.140625" style="109" customWidth="1"/>
    <col min="12089" max="12089" width="14" style="109" customWidth="1"/>
    <col min="12090" max="12090" width="20.85546875" style="109" customWidth="1"/>
    <col min="12091" max="12091" width="14" style="109" customWidth="1"/>
    <col min="12092" max="12092" width="3.42578125" style="109" customWidth="1"/>
    <col min="12093" max="12093" width="11.5703125" style="109" customWidth="1"/>
    <col min="12094" max="12094" width="12.5703125" style="109" customWidth="1"/>
    <col min="12095" max="12095" width="10.85546875" style="109" customWidth="1"/>
    <col min="12096" max="12096" width="13.85546875" style="109" customWidth="1"/>
    <col min="12097" max="12097" width="18.5703125" style="109" customWidth="1"/>
    <col min="12098" max="12098" width="6.5703125" style="109" customWidth="1"/>
    <col min="12099" max="12099" width="12" style="109" customWidth="1"/>
    <col min="12100" max="12100" width="14.42578125" style="109" customWidth="1"/>
    <col min="12101" max="12104" width="12" style="109" customWidth="1"/>
    <col min="12105" max="12105" width="1.85546875" style="109" customWidth="1"/>
    <col min="12106" max="12106" width="2.85546875" style="109" customWidth="1"/>
    <col min="12107" max="12107" width="12.5703125" style="109" customWidth="1"/>
    <col min="12108" max="12108" width="12" style="109" customWidth="1"/>
    <col min="12109" max="12109" width="11.5703125" style="109" customWidth="1"/>
    <col min="12110" max="12110" width="8.85546875" style="109"/>
    <col min="12111" max="12111" width="4.5703125" style="109" customWidth="1"/>
    <col min="12112" max="12112" width="23" style="109" customWidth="1"/>
    <col min="12113" max="12114" width="16.140625" style="109" customWidth="1"/>
    <col min="12115" max="12115" width="15.42578125" style="109" customWidth="1"/>
    <col min="12116" max="12116" width="18.42578125" style="109" customWidth="1"/>
    <col min="12117" max="12117" width="18" style="109" customWidth="1"/>
    <col min="12118" max="12118" width="22.85546875" style="109" customWidth="1"/>
    <col min="12119" max="12119" width="23.140625" style="109" customWidth="1"/>
    <col min="12120" max="12122" width="23" style="109" customWidth="1"/>
    <col min="12123" max="12123" width="14.140625" style="109" customWidth="1"/>
    <col min="12124" max="12124" width="14.42578125" style="109" customWidth="1"/>
    <col min="12125" max="12125" width="21.42578125" style="109" customWidth="1"/>
    <col min="12126" max="12126" width="23" style="109" customWidth="1"/>
    <col min="12127" max="12127" width="14.42578125" style="109" customWidth="1"/>
    <col min="12128" max="12128" width="16" style="109" customWidth="1"/>
    <col min="12129" max="12129" width="17.42578125" style="109" customWidth="1"/>
    <col min="12130" max="12132" width="16" style="109" customWidth="1"/>
    <col min="12133" max="12136" width="23" style="109" customWidth="1"/>
    <col min="12137" max="12137" width="16.140625" style="109" customWidth="1"/>
    <col min="12138" max="12138" width="16" style="109" customWidth="1"/>
    <col min="12139" max="12139" width="20.140625" style="109" customWidth="1"/>
    <col min="12140" max="12157" width="16" style="109" customWidth="1"/>
    <col min="12158" max="12158" width="2.5703125" style="109" customWidth="1"/>
    <col min="12159" max="12159" width="10.140625" style="109" customWidth="1"/>
    <col min="12160" max="12161" width="9.140625" style="109" customWidth="1"/>
    <col min="12162" max="12162" width="10.42578125" style="109" customWidth="1"/>
    <col min="12163" max="12165" width="10.5703125" style="109" customWidth="1"/>
    <col min="12166" max="12169" width="12.42578125" style="109" customWidth="1"/>
    <col min="12170" max="12170" width="14.42578125" style="109" customWidth="1"/>
    <col min="12171" max="12171" width="8.85546875" style="109"/>
    <col min="12172" max="12172" width="9.5703125" style="109" customWidth="1"/>
    <col min="12173" max="12175" width="8.85546875" style="109"/>
    <col min="12176" max="12176" width="8.5703125" style="109" customWidth="1"/>
    <col min="12177" max="12177" width="11.5703125" style="109" customWidth="1"/>
    <col min="12178" max="12180" width="9.5703125" style="109" customWidth="1"/>
    <col min="12181" max="12181" width="13.42578125" style="109" customWidth="1"/>
    <col min="12182" max="12182" width="8.85546875" style="109"/>
    <col min="12183" max="12183" width="13.85546875" style="109" customWidth="1"/>
    <col min="12184" max="12184" width="9.42578125" style="109" customWidth="1"/>
    <col min="12185" max="12188" width="8.85546875" style="109"/>
    <col min="12189" max="12190" width="10.85546875" style="109" customWidth="1"/>
    <col min="12191" max="12191" width="11.5703125" style="109" customWidth="1"/>
    <col min="12192" max="12196" width="10.85546875" style="109" customWidth="1"/>
    <col min="12197" max="12197" width="3.140625" style="109" customWidth="1"/>
    <col min="12198" max="12200" width="8.85546875" style="109"/>
    <col min="12201" max="12201" width="17" style="109" bestFit="1" customWidth="1"/>
    <col min="12202" max="12202" width="16.42578125" style="109" customWidth="1"/>
    <col min="12203" max="12320" width="8.85546875" style="109"/>
    <col min="12321" max="12321" width="10.42578125" style="109" customWidth="1"/>
    <col min="12322" max="12322" width="13.85546875" style="109" customWidth="1"/>
    <col min="12323" max="12323" width="11.42578125" style="109" customWidth="1"/>
    <col min="12324" max="12324" width="13.5703125" style="109" customWidth="1"/>
    <col min="12325" max="12325" width="17.5703125" style="109" customWidth="1"/>
    <col min="12326" max="12326" width="3" style="109" customWidth="1"/>
    <col min="12327" max="12328" width="10.42578125" style="109" customWidth="1"/>
    <col min="12329" max="12331" width="11.42578125" style="109" customWidth="1"/>
    <col min="12332" max="12332" width="18.42578125" style="109" customWidth="1"/>
    <col min="12333" max="12333" width="3.42578125" style="109" customWidth="1"/>
    <col min="12334" max="12334" width="8.85546875" style="109" customWidth="1"/>
    <col min="12335" max="12335" width="10.140625" style="109" customWidth="1"/>
    <col min="12336" max="12336" width="18.140625" style="109" customWidth="1"/>
    <col min="12337" max="12337" width="3.42578125" style="109" customWidth="1"/>
    <col min="12338" max="12338" width="16.5703125" style="109" customWidth="1"/>
    <col min="12339" max="12339" width="15" style="109" customWidth="1"/>
    <col min="12340" max="12343" width="14" style="109" customWidth="1"/>
    <col min="12344" max="12344" width="17.140625" style="109" customWidth="1"/>
    <col min="12345" max="12345" width="14" style="109" customWidth="1"/>
    <col min="12346" max="12346" width="20.85546875" style="109" customWidth="1"/>
    <col min="12347" max="12347" width="14" style="109" customWidth="1"/>
    <col min="12348" max="12348" width="3.42578125" style="109" customWidth="1"/>
    <col min="12349" max="12349" width="11.5703125" style="109" customWidth="1"/>
    <col min="12350" max="12350" width="12.5703125" style="109" customWidth="1"/>
    <col min="12351" max="12351" width="10.85546875" style="109" customWidth="1"/>
    <col min="12352" max="12352" width="13.85546875" style="109" customWidth="1"/>
    <col min="12353" max="12353" width="18.5703125" style="109" customWidth="1"/>
    <col min="12354" max="12354" width="6.5703125" style="109" customWidth="1"/>
    <col min="12355" max="12355" width="12" style="109" customWidth="1"/>
    <col min="12356" max="12356" width="14.42578125" style="109" customWidth="1"/>
    <col min="12357" max="12360" width="12" style="109" customWidth="1"/>
    <col min="12361" max="12361" width="1.85546875" style="109" customWidth="1"/>
    <col min="12362" max="12362" width="2.85546875" style="109" customWidth="1"/>
    <col min="12363" max="12363" width="12.5703125" style="109" customWidth="1"/>
    <col min="12364" max="12364" width="12" style="109" customWidth="1"/>
    <col min="12365" max="12365" width="11.5703125" style="109" customWidth="1"/>
    <col min="12366" max="12366" width="8.85546875" style="109"/>
    <col min="12367" max="12367" width="4.5703125" style="109" customWidth="1"/>
    <col min="12368" max="12368" width="23" style="109" customWidth="1"/>
    <col min="12369" max="12370" width="16.140625" style="109" customWidth="1"/>
    <col min="12371" max="12371" width="15.42578125" style="109" customWidth="1"/>
    <col min="12372" max="12372" width="18.42578125" style="109" customWidth="1"/>
    <col min="12373" max="12373" width="18" style="109" customWidth="1"/>
    <col min="12374" max="12374" width="22.85546875" style="109" customWidth="1"/>
    <col min="12375" max="12375" width="23.140625" style="109" customWidth="1"/>
    <col min="12376" max="12378" width="23" style="109" customWidth="1"/>
    <col min="12379" max="12379" width="14.140625" style="109" customWidth="1"/>
    <col min="12380" max="12380" width="14.42578125" style="109" customWidth="1"/>
    <col min="12381" max="12381" width="21.42578125" style="109" customWidth="1"/>
    <col min="12382" max="12382" width="23" style="109" customWidth="1"/>
    <col min="12383" max="12383" width="14.42578125" style="109" customWidth="1"/>
    <col min="12384" max="12384" width="16" style="109" customWidth="1"/>
    <col min="12385" max="12385" width="17.42578125" style="109" customWidth="1"/>
    <col min="12386" max="12388" width="16" style="109" customWidth="1"/>
    <col min="12389" max="12392" width="23" style="109" customWidth="1"/>
    <col min="12393" max="12393" width="16.140625" style="109" customWidth="1"/>
    <col min="12394" max="12394" width="16" style="109" customWidth="1"/>
    <col min="12395" max="12395" width="20.140625" style="109" customWidth="1"/>
    <col min="12396" max="12413" width="16" style="109" customWidth="1"/>
    <col min="12414" max="12414" width="2.5703125" style="109" customWidth="1"/>
    <col min="12415" max="12415" width="10.140625" style="109" customWidth="1"/>
    <col min="12416" max="12417" width="9.140625" style="109" customWidth="1"/>
    <col min="12418" max="12418" width="10.42578125" style="109" customWidth="1"/>
    <col min="12419" max="12421" width="10.5703125" style="109" customWidth="1"/>
    <col min="12422" max="12425" width="12.42578125" style="109" customWidth="1"/>
    <col min="12426" max="12426" width="14.42578125" style="109" customWidth="1"/>
    <col min="12427" max="12427" width="8.85546875" style="109"/>
    <col min="12428" max="12428" width="9.5703125" style="109" customWidth="1"/>
    <col min="12429" max="12431" width="8.85546875" style="109"/>
    <col min="12432" max="12432" width="8.5703125" style="109" customWidth="1"/>
    <col min="12433" max="12433" width="11.5703125" style="109" customWidth="1"/>
    <col min="12434" max="12436" width="9.5703125" style="109" customWidth="1"/>
    <col min="12437" max="12437" width="13.42578125" style="109" customWidth="1"/>
    <col min="12438" max="12438" width="8.85546875" style="109"/>
    <col min="12439" max="12439" width="13.85546875" style="109" customWidth="1"/>
    <col min="12440" max="12440" width="9.42578125" style="109" customWidth="1"/>
    <col min="12441" max="12444" width="8.85546875" style="109"/>
    <col min="12445" max="12446" width="10.85546875" style="109" customWidth="1"/>
    <col min="12447" max="12447" width="11.5703125" style="109" customWidth="1"/>
    <col min="12448" max="12452" width="10.85546875" style="109" customWidth="1"/>
    <col min="12453" max="12453" width="3.140625" style="109" customWidth="1"/>
    <col min="12454" max="12456" width="8.85546875" style="109"/>
    <col min="12457" max="12457" width="17" style="109" bestFit="1" customWidth="1"/>
    <col min="12458" max="12458" width="16.42578125" style="109" customWidth="1"/>
    <col min="12459" max="12576" width="8.85546875" style="109"/>
    <col min="12577" max="12577" width="10.42578125" style="109" customWidth="1"/>
    <col min="12578" max="12578" width="13.85546875" style="109" customWidth="1"/>
    <col min="12579" max="12579" width="11.42578125" style="109" customWidth="1"/>
    <col min="12580" max="12580" width="13.5703125" style="109" customWidth="1"/>
    <col min="12581" max="12581" width="17.5703125" style="109" customWidth="1"/>
    <col min="12582" max="12582" width="3" style="109" customWidth="1"/>
    <col min="12583" max="12584" width="10.42578125" style="109" customWidth="1"/>
    <col min="12585" max="12587" width="11.42578125" style="109" customWidth="1"/>
    <col min="12588" max="12588" width="18.42578125" style="109" customWidth="1"/>
    <col min="12589" max="12589" width="3.42578125" style="109" customWidth="1"/>
    <col min="12590" max="12590" width="8.85546875" style="109" customWidth="1"/>
    <col min="12591" max="12591" width="10.140625" style="109" customWidth="1"/>
    <col min="12592" max="12592" width="18.140625" style="109" customWidth="1"/>
    <col min="12593" max="12593" width="3.42578125" style="109" customWidth="1"/>
    <col min="12594" max="12594" width="16.5703125" style="109" customWidth="1"/>
    <col min="12595" max="12595" width="15" style="109" customWidth="1"/>
    <col min="12596" max="12599" width="14" style="109" customWidth="1"/>
    <col min="12600" max="12600" width="17.140625" style="109" customWidth="1"/>
    <col min="12601" max="12601" width="14" style="109" customWidth="1"/>
    <col min="12602" max="12602" width="20.85546875" style="109" customWidth="1"/>
    <col min="12603" max="12603" width="14" style="109" customWidth="1"/>
    <col min="12604" max="12604" width="3.42578125" style="109" customWidth="1"/>
    <col min="12605" max="12605" width="11.5703125" style="109" customWidth="1"/>
    <col min="12606" max="12606" width="12.5703125" style="109" customWidth="1"/>
    <col min="12607" max="12607" width="10.85546875" style="109" customWidth="1"/>
    <col min="12608" max="12608" width="13.85546875" style="109" customWidth="1"/>
    <col min="12609" max="12609" width="18.5703125" style="109" customWidth="1"/>
    <col min="12610" max="12610" width="6.5703125" style="109" customWidth="1"/>
    <col min="12611" max="12611" width="12" style="109" customWidth="1"/>
    <col min="12612" max="12612" width="14.42578125" style="109" customWidth="1"/>
    <col min="12613" max="12616" width="12" style="109" customWidth="1"/>
    <col min="12617" max="12617" width="1.85546875" style="109" customWidth="1"/>
    <col min="12618" max="12618" width="2.85546875" style="109" customWidth="1"/>
    <col min="12619" max="12619" width="12.5703125" style="109" customWidth="1"/>
    <col min="12620" max="12620" width="12" style="109" customWidth="1"/>
    <col min="12621" max="12621" width="11.5703125" style="109" customWidth="1"/>
    <col min="12622" max="12622" width="8.85546875" style="109"/>
    <col min="12623" max="12623" width="4.5703125" style="109" customWidth="1"/>
    <col min="12624" max="12624" width="23" style="109" customWidth="1"/>
    <col min="12625" max="12626" width="16.140625" style="109" customWidth="1"/>
    <col min="12627" max="12627" width="15.42578125" style="109" customWidth="1"/>
    <col min="12628" max="12628" width="18.42578125" style="109" customWidth="1"/>
    <col min="12629" max="12629" width="18" style="109" customWidth="1"/>
    <col min="12630" max="12630" width="22.85546875" style="109" customWidth="1"/>
    <col min="12631" max="12631" width="23.140625" style="109" customWidth="1"/>
    <col min="12632" max="12634" width="23" style="109" customWidth="1"/>
    <col min="12635" max="12635" width="14.140625" style="109" customWidth="1"/>
    <col min="12636" max="12636" width="14.42578125" style="109" customWidth="1"/>
    <col min="12637" max="12637" width="21.42578125" style="109" customWidth="1"/>
    <col min="12638" max="12638" width="23" style="109" customWidth="1"/>
    <col min="12639" max="12639" width="14.42578125" style="109" customWidth="1"/>
    <col min="12640" max="12640" width="16" style="109" customWidth="1"/>
    <col min="12641" max="12641" width="17.42578125" style="109" customWidth="1"/>
    <col min="12642" max="12644" width="16" style="109" customWidth="1"/>
    <col min="12645" max="12648" width="23" style="109" customWidth="1"/>
    <col min="12649" max="12649" width="16.140625" style="109" customWidth="1"/>
    <col min="12650" max="12650" width="16" style="109" customWidth="1"/>
    <col min="12651" max="12651" width="20.140625" style="109" customWidth="1"/>
    <col min="12652" max="12669" width="16" style="109" customWidth="1"/>
    <col min="12670" max="12670" width="2.5703125" style="109" customWidth="1"/>
    <col min="12671" max="12671" width="10.140625" style="109" customWidth="1"/>
    <col min="12672" max="12673" width="9.140625" style="109" customWidth="1"/>
    <col min="12674" max="12674" width="10.42578125" style="109" customWidth="1"/>
    <col min="12675" max="12677" width="10.5703125" style="109" customWidth="1"/>
    <col min="12678" max="12681" width="12.42578125" style="109" customWidth="1"/>
    <col min="12682" max="12682" width="14.42578125" style="109" customWidth="1"/>
    <col min="12683" max="12683" width="8.85546875" style="109"/>
    <col min="12684" max="12684" width="9.5703125" style="109" customWidth="1"/>
    <col min="12685" max="12687" width="8.85546875" style="109"/>
    <col min="12688" max="12688" width="8.5703125" style="109" customWidth="1"/>
    <col min="12689" max="12689" width="11.5703125" style="109" customWidth="1"/>
    <col min="12690" max="12692" width="9.5703125" style="109" customWidth="1"/>
    <col min="12693" max="12693" width="13.42578125" style="109" customWidth="1"/>
    <col min="12694" max="12694" width="8.85546875" style="109"/>
    <col min="12695" max="12695" width="13.85546875" style="109" customWidth="1"/>
    <col min="12696" max="12696" width="9.42578125" style="109" customWidth="1"/>
    <col min="12697" max="12700" width="8.85546875" style="109"/>
    <col min="12701" max="12702" width="10.85546875" style="109" customWidth="1"/>
    <col min="12703" max="12703" width="11.5703125" style="109" customWidth="1"/>
    <col min="12704" max="12708" width="10.85546875" style="109" customWidth="1"/>
    <col min="12709" max="12709" width="3.140625" style="109" customWidth="1"/>
    <col min="12710" max="12712" width="8.85546875" style="109"/>
    <col min="12713" max="12713" width="17" style="109" bestFit="1" customWidth="1"/>
    <col min="12714" max="12714" width="16.42578125" style="109" customWidth="1"/>
    <col min="12715" max="12832" width="8.85546875" style="109"/>
    <col min="12833" max="12833" width="10.42578125" style="109" customWidth="1"/>
    <col min="12834" max="12834" width="13.85546875" style="109" customWidth="1"/>
    <col min="12835" max="12835" width="11.42578125" style="109" customWidth="1"/>
    <col min="12836" max="12836" width="13.5703125" style="109" customWidth="1"/>
    <col min="12837" max="12837" width="17.5703125" style="109" customWidth="1"/>
    <col min="12838" max="12838" width="3" style="109" customWidth="1"/>
    <col min="12839" max="12840" width="10.42578125" style="109" customWidth="1"/>
    <col min="12841" max="12843" width="11.42578125" style="109" customWidth="1"/>
    <col min="12844" max="12844" width="18.42578125" style="109" customWidth="1"/>
    <col min="12845" max="12845" width="3.42578125" style="109" customWidth="1"/>
    <col min="12846" max="12846" width="8.85546875" style="109" customWidth="1"/>
    <col min="12847" max="12847" width="10.140625" style="109" customWidth="1"/>
    <col min="12848" max="12848" width="18.140625" style="109" customWidth="1"/>
    <col min="12849" max="12849" width="3.42578125" style="109" customWidth="1"/>
    <col min="12850" max="12850" width="16.5703125" style="109" customWidth="1"/>
    <col min="12851" max="12851" width="15" style="109" customWidth="1"/>
    <col min="12852" max="12855" width="14" style="109" customWidth="1"/>
    <col min="12856" max="12856" width="17.140625" style="109" customWidth="1"/>
    <col min="12857" max="12857" width="14" style="109" customWidth="1"/>
    <col min="12858" max="12858" width="20.85546875" style="109" customWidth="1"/>
    <col min="12859" max="12859" width="14" style="109" customWidth="1"/>
    <col min="12860" max="12860" width="3.42578125" style="109" customWidth="1"/>
    <col min="12861" max="12861" width="11.5703125" style="109" customWidth="1"/>
    <col min="12862" max="12862" width="12.5703125" style="109" customWidth="1"/>
    <col min="12863" max="12863" width="10.85546875" style="109" customWidth="1"/>
    <col min="12864" max="12864" width="13.85546875" style="109" customWidth="1"/>
    <col min="12865" max="12865" width="18.5703125" style="109" customWidth="1"/>
    <col min="12866" max="12866" width="6.5703125" style="109" customWidth="1"/>
    <col min="12867" max="12867" width="12" style="109" customWidth="1"/>
    <col min="12868" max="12868" width="14.42578125" style="109" customWidth="1"/>
    <col min="12869" max="12872" width="12" style="109" customWidth="1"/>
    <col min="12873" max="12873" width="1.85546875" style="109" customWidth="1"/>
    <col min="12874" max="12874" width="2.85546875" style="109" customWidth="1"/>
    <col min="12875" max="12875" width="12.5703125" style="109" customWidth="1"/>
    <col min="12876" max="12876" width="12" style="109" customWidth="1"/>
    <col min="12877" max="12877" width="11.5703125" style="109" customWidth="1"/>
    <col min="12878" max="12878" width="8.85546875" style="109"/>
    <col min="12879" max="12879" width="4.5703125" style="109" customWidth="1"/>
    <col min="12880" max="12880" width="23" style="109" customWidth="1"/>
    <col min="12881" max="12882" width="16.140625" style="109" customWidth="1"/>
    <col min="12883" max="12883" width="15.42578125" style="109" customWidth="1"/>
    <col min="12884" max="12884" width="18.42578125" style="109" customWidth="1"/>
    <col min="12885" max="12885" width="18" style="109" customWidth="1"/>
    <col min="12886" max="12886" width="22.85546875" style="109" customWidth="1"/>
    <col min="12887" max="12887" width="23.140625" style="109" customWidth="1"/>
    <col min="12888" max="12890" width="23" style="109" customWidth="1"/>
    <col min="12891" max="12891" width="14.140625" style="109" customWidth="1"/>
    <col min="12892" max="12892" width="14.42578125" style="109" customWidth="1"/>
    <col min="12893" max="12893" width="21.42578125" style="109" customWidth="1"/>
    <col min="12894" max="12894" width="23" style="109" customWidth="1"/>
    <col min="12895" max="12895" width="14.42578125" style="109" customWidth="1"/>
    <col min="12896" max="12896" width="16" style="109" customWidth="1"/>
    <col min="12897" max="12897" width="17.42578125" style="109" customWidth="1"/>
    <col min="12898" max="12900" width="16" style="109" customWidth="1"/>
    <col min="12901" max="12904" width="23" style="109" customWidth="1"/>
    <col min="12905" max="12905" width="16.140625" style="109" customWidth="1"/>
    <col min="12906" max="12906" width="16" style="109" customWidth="1"/>
    <col min="12907" max="12907" width="20.140625" style="109" customWidth="1"/>
    <col min="12908" max="12925" width="16" style="109" customWidth="1"/>
    <col min="12926" max="12926" width="2.5703125" style="109" customWidth="1"/>
    <col min="12927" max="12927" width="10.140625" style="109" customWidth="1"/>
    <col min="12928" max="12929" width="9.140625" style="109" customWidth="1"/>
    <col min="12930" max="12930" width="10.42578125" style="109" customWidth="1"/>
    <col min="12931" max="12933" width="10.5703125" style="109" customWidth="1"/>
    <col min="12934" max="12937" width="12.42578125" style="109" customWidth="1"/>
    <col min="12938" max="12938" width="14.42578125" style="109" customWidth="1"/>
    <col min="12939" max="12939" width="8.85546875" style="109"/>
    <col min="12940" max="12940" width="9.5703125" style="109" customWidth="1"/>
    <col min="12941" max="12943" width="8.85546875" style="109"/>
    <col min="12944" max="12944" width="8.5703125" style="109" customWidth="1"/>
    <col min="12945" max="12945" width="11.5703125" style="109" customWidth="1"/>
    <col min="12946" max="12948" width="9.5703125" style="109" customWidth="1"/>
    <col min="12949" max="12949" width="13.42578125" style="109" customWidth="1"/>
    <col min="12950" max="12950" width="8.85546875" style="109"/>
    <col min="12951" max="12951" width="13.85546875" style="109" customWidth="1"/>
    <col min="12952" max="12952" width="9.42578125" style="109" customWidth="1"/>
    <col min="12953" max="12956" width="8.85546875" style="109"/>
    <col min="12957" max="12958" width="10.85546875" style="109" customWidth="1"/>
    <col min="12959" max="12959" width="11.5703125" style="109" customWidth="1"/>
    <col min="12960" max="12964" width="10.85546875" style="109" customWidth="1"/>
    <col min="12965" max="12965" width="3.140625" style="109" customWidth="1"/>
    <col min="12966" max="12968" width="8.85546875" style="109"/>
    <col min="12969" max="12969" width="17" style="109" bestFit="1" customWidth="1"/>
    <col min="12970" max="12970" width="16.42578125" style="109" customWidth="1"/>
    <col min="12971" max="13088" width="8.85546875" style="109"/>
    <col min="13089" max="13089" width="10.42578125" style="109" customWidth="1"/>
    <col min="13090" max="13090" width="13.85546875" style="109" customWidth="1"/>
    <col min="13091" max="13091" width="11.42578125" style="109" customWidth="1"/>
    <col min="13092" max="13092" width="13.5703125" style="109" customWidth="1"/>
    <col min="13093" max="13093" width="17.5703125" style="109" customWidth="1"/>
    <col min="13094" max="13094" width="3" style="109" customWidth="1"/>
    <col min="13095" max="13096" width="10.42578125" style="109" customWidth="1"/>
    <col min="13097" max="13099" width="11.42578125" style="109" customWidth="1"/>
    <col min="13100" max="13100" width="18.42578125" style="109" customWidth="1"/>
    <col min="13101" max="13101" width="3.42578125" style="109" customWidth="1"/>
    <col min="13102" max="13102" width="8.85546875" style="109" customWidth="1"/>
    <col min="13103" max="13103" width="10.140625" style="109" customWidth="1"/>
    <col min="13104" max="13104" width="18.140625" style="109" customWidth="1"/>
    <col min="13105" max="13105" width="3.42578125" style="109" customWidth="1"/>
    <col min="13106" max="13106" width="16.5703125" style="109" customWidth="1"/>
    <col min="13107" max="13107" width="15" style="109" customWidth="1"/>
    <col min="13108" max="13111" width="14" style="109" customWidth="1"/>
    <col min="13112" max="13112" width="17.140625" style="109" customWidth="1"/>
    <col min="13113" max="13113" width="14" style="109" customWidth="1"/>
    <col min="13114" max="13114" width="20.85546875" style="109" customWidth="1"/>
    <col min="13115" max="13115" width="14" style="109" customWidth="1"/>
    <col min="13116" max="13116" width="3.42578125" style="109" customWidth="1"/>
    <col min="13117" max="13117" width="11.5703125" style="109" customWidth="1"/>
    <col min="13118" max="13118" width="12.5703125" style="109" customWidth="1"/>
    <col min="13119" max="13119" width="10.85546875" style="109" customWidth="1"/>
    <col min="13120" max="13120" width="13.85546875" style="109" customWidth="1"/>
    <col min="13121" max="13121" width="18.5703125" style="109" customWidth="1"/>
    <col min="13122" max="13122" width="6.5703125" style="109" customWidth="1"/>
    <col min="13123" max="13123" width="12" style="109" customWidth="1"/>
    <col min="13124" max="13124" width="14.42578125" style="109" customWidth="1"/>
    <col min="13125" max="13128" width="12" style="109" customWidth="1"/>
    <col min="13129" max="13129" width="1.85546875" style="109" customWidth="1"/>
    <col min="13130" max="13130" width="2.85546875" style="109" customWidth="1"/>
    <col min="13131" max="13131" width="12.5703125" style="109" customWidth="1"/>
    <col min="13132" max="13132" width="12" style="109" customWidth="1"/>
    <col min="13133" max="13133" width="11.5703125" style="109" customWidth="1"/>
    <col min="13134" max="13134" width="8.85546875" style="109"/>
    <col min="13135" max="13135" width="4.5703125" style="109" customWidth="1"/>
    <col min="13136" max="13136" width="23" style="109" customWidth="1"/>
    <col min="13137" max="13138" width="16.140625" style="109" customWidth="1"/>
    <col min="13139" max="13139" width="15.42578125" style="109" customWidth="1"/>
    <col min="13140" max="13140" width="18.42578125" style="109" customWidth="1"/>
    <col min="13141" max="13141" width="18" style="109" customWidth="1"/>
    <col min="13142" max="13142" width="22.85546875" style="109" customWidth="1"/>
    <col min="13143" max="13143" width="23.140625" style="109" customWidth="1"/>
    <col min="13144" max="13146" width="23" style="109" customWidth="1"/>
    <col min="13147" max="13147" width="14.140625" style="109" customWidth="1"/>
    <col min="13148" max="13148" width="14.42578125" style="109" customWidth="1"/>
    <col min="13149" max="13149" width="21.42578125" style="109" customWidth="1"/>
    <col min="13150" max="13150" width="23" style="109" customWidth="1"/>
    <col min="13151" max="13151" width="14.42578125" style="109" customWidth="1"/>
    <col min="13152" max="13152" width="16" style="109" customWidth="1"/>
    <col min="13153" max="13153" width="17.42578125" style="109" customWidth="1"/>
    <col min="13154" max="13156" width="16" style="109" customWidth="1"/>
    <col min="13157" max="13160" width="23" style="109" customWidth="1"/>
    <col min="13161" max="13161" width="16.140625" style="109" customWidth="1"/>
    <col min="13162" max="13162" width="16" style="109" customWidth="1"/>
    <col min="13163" max="13163" width="20.140625" style="109" customWidth="1"/>
    <col min="13164" max="13181" width="16" style="109" customWidth="1"/>
    <col min="13182" max="13182" width="2.5703125" style="109" customWidth="1"/>
    <col min="13183" max="13183" width="10.140625" style="109" customWidth="1"/>
    <col min="13184" max="13185" width="9.140625" style="109" customWidth="1"/>
    <col min="13186" max="13186" width="10.42578125" style="109" customWidth="1"/>
    <col min="13187" max="13189" width="10.5703125" style="109" customWidth="1"/>
    <col min="13190" max="13193" width="12.42578125" style="109" customWidth="1"/>
    <col min="13194" max="13194" width="14.42578125" style="109" customWidth="1"/>
    <col min="13195" max="13195" width="8.85546875" style="109"/>
    <col min="13196" max="13196" width="9.5703125" style="109" customWidth="1"/>
    <col min="13197" max="13199" width="8.85546875" style="109"/>
    <col min="13200" max="13200" width="8.5703125" style="109" customWidth="1"/>
    <col min="13201" max="13201" width="11.5703125" style="109" customWidth="1"/>
    <col min="13202" max="13204" width="9.5703125" style="109" customWidth="1"/>
    <col min="13205" max="13205" width="13.42578125" style="109" customWidth="1"/>
    <col min="13206" max="13206" width="8.85546875" style="109"/>
    <col min="13207" max="13207" width="13.85546875" style="109" customWidth="1"/>
    <col min="13208" max="13208" width="9.42578125" style="109" customWidth="1"/>
    <col min="13209" max="13212" width="8.85546875" style="109"/>
    <col min="13213" max="13214" width="10.85546875" style="109" customWidth="1"/>
    <col min="13215" max="13215" width="11.5703125" style="109" customWidth="1"/>
    <col min="13216" max="13220" width="10.85546875" style="109" customWidth="1"/>
    <col min="13221" max="13221" width="3.140625" style="109" customWidth="1"/>
    <col min="13222" max="13224" width="8.85546875" style="109"/>
    <col min="13225" max="13225" width="17" style="109" bestFit="1" customWidth="1"/>
    <col min="13226" max="13226" width="16.42578125" style="109" customWidth="1"/>
    <col min="13227" max="13344" width="8.85546875" style="109"/>
    <col min="13345" max="13345" width="10.42578125" style="109" customWidth="1"/>
    <col min="13346" max="13346" width="13.85546875" style="109" customWidth="1"/>
    <col min="13347" max="13347" width="11.42578125" style="109" customWidth="1"/>
    <col min="13348" max="13348" width="13.5703125" style="109" customWidth="1"/>
    <col min="13349" max="13349" width="17.5703125" style="109" customWidth="1"/>
    <col min="13350" max="13350" width="3" style="109" customWidth="1"/>
    <col min="13351" max="13352" width="10.42578125" style="109" customWidth="1"/>
    <col min="13353" max="13355" width="11.42578125" style="109" customWidth="1"/>
    <col min="13356" max="13356" width="18.42578125" style="109" customWidth="1"/>
    <col min="13357" max="13357" width="3.42578125" style="109" customWidth="1"/>
    <col min="13358" max="13358" width="8.85546875" style="109" customWidth="1"/>
    <col min="13359" max="13359" width="10.140625" style="109" customWidth="1"/>
    <col min="13360" max="13360" width="18.140625" style="109" customWidth="1"/>
    <col min="13361" max="13361" width="3.42578125" style="109" customWidth="1"/>
    <col min="13362" max="13362" width="16.5703125" style="109" customWidth="1"/>
    <col min="13363" max="13363" width="15" style="109" customWidth="1"/>
    <col min="13364" max="13367" width="14" style="109" customWidth="1"/>
    <col min="13368" max="13368" width="17.140625" style="109" customWidth="1"/>
    <col min="13369" max="13369" width="14" style="109" customWidth="1"/>
    <col min="13370" max="13370" width="20.85546875" style="109" customWidth="1"/>
    <col min="13371" max="13371" width="14" style="109" customWidth="1"/>
    <col min="13372" max="13372" width="3.42578125" style="109" customWidth="1"/>
    <col min="13373" max="13373" width="11.5703125" style="109" customWidth="1"/>
    <col min="13374" max="13374" width="12.5703125" style="109" customWidth="1"/>
    <col min="13375" max="13375" width="10.85546875" style="109" customWidth="1"/>
    <col min="13376" max="13376" width="13.85546875" style="109" customWidth="1"/>
    <col min="13377" max="13377" width="18.5703125" style="109" customWidth="1"/>
    <col min="13378" max="13378" width="6.5703125" style="109" customWidth="1"/>
    <col min="13379" max="13379" width="12" style="109" customWidth="1"/>
    <col min="13380" max="13380" width="14.42578125" style="109" customWidth="1"/>
    <col min="13381" max="13384" width="12" style="109" customWidth="1"/>
    <col min="13385" max="13385" width="1.85546875" style="109" customWidth="1"/>
    <col min="13386" max="13386" width="2.85546875" style="109" customWidth="1"/>
    <col min="13387" max="13387" width="12.5703125" style="109" customWidth="1"/>
    <col min="13388" max="13388" width="12" style="109" customWidth="1"/>
    <col min="13389" max="13389" width="11.5703125" style="109" customWidth="1"/>
    <col min="13390" max="13390" width="8.85546875" style="109"/>
    <col min="13391" max="13391" width="4.5703125" style="109" customWidth="1"/>
    <col min="13392" max="13392" width="23" style="109" customWidth="1"/>
    <col min="13393" max="13394" width="16.140625" style="109" customWidth="1"/>
    <col min="13395" max="13395" width="15.42578125" style="109" customWidth="1"/>
    <col min="13396" max="13396" width="18.42578125" style="109" customWidth="1"/>
    <col min="13397" max="13397" width="18" style="109" customWidth="1"/>
    <col min="13398" max="13398" width="22.85546875" style="109" customWidth="1"/>
    <col min="13399" max="13399" width="23.140625" style="109" customWidth="1"/>
    <col min="13400" max="13402" width="23" style="109" customWidth="1"/>
    <col min="13403" max="13403" width="14.140625" style="109" customWidth="1"/>
    <col min="13404" max="13404" width="14.42578125" style="109" customWidth="1"/>
    <col min="13405" max="13405" width="21.42578125" style="109" customWidth="1"/>
    <col min="13406" max="13406" width="23" style="109" customWidth="1"/>
    <col min="13407" max="13407" width="14.42578125" style="109" customWidth="1"/>
    <col min="13408" max="13408" width="16" style="109" customWidth="1"/>
    <col min="13409" max="13409" width="17.42578125" style="109" customWidth="1"/>
    <col min="13410" max="13412" width="16" style="109" customWidth="1"/>
    <col min="13413" max="13416" width="23" style="109" customWidth="1"/>
    <col min="13417" max="13417" width="16.140625" style="109" customWidth="1"/>
    <col min="13418" max="13418" width="16" style="109" customWidth="1"/>
    <col min="13419" max="13419" width="20.140625" style="109" customWidth="1"/>
    <col min="13420" max="13437" width="16" style="109" customWidth="1"/>
    <col min="13438" max="13438" width="2.5703125" style="109" customWidth="1"/>
    <col min="13439" max="13439" width="10.140625" style="109" customWidth="1"/>
    <col min="13440" max="13441" width="9.140625" style="109" customWidth="1"/>
    <col min="13442" max="13442" width="10.42578125" style="109" customWidth="1"/>
    <col min="13443" max="13445" width="10.5703125" style="109" customWidth="1"/>
    <col min="13446" max="13449" width="12.42578125" style="109" customWidth="1"/>
    <col min="13450" max="13450" width="14.42578125" style="109" customWidth="1"/>
    <col min="13451" max="13451" width="8.85546875" style="109"/>
    <col min="13452" max="13452" width="9.5703125" style="109" customWidth="1"/>
    <col min="13453" max="13455" width="8.85546875" style="109"/>
    <col min="13456" max="13456" width="8.5703125" style="109" customWidth="1"/>
    <col min="13457" max="13457" width="11.5703125" style="109" customWidth="1"/>
    <col min="13458" max="13460" width="9.5703125" style="109" customWidth="1"/>
    <col min="13461" max="13461" width="13.42578125" style="109" customWidth="1"/>
    <col min="13462" max="13462" width="8.85546875" style="109"/>
    <col min="13463" max="13463" width="13.85546875" style="109" customWidth="1"/>
    <col min="13464" max="13464" width="9.42578125" style="109" customWidth="1"/>
    <col min="13465" max="13468" width="8.85546875" style="109"/>
    <col min="13469" max="13470" width="10.85546875" style="109" customWidth="1"/>
    <col min="13471" max="13471" width="11.5703125" style="109" customWidth="1"/>
    <col min="13472" max="13476" width="10.85546875" style="109" customWidth="1"/>
    <col min="13477" max="13477" width="3.140625" style="109" customWidth="1"/>
    <col min="13478" max="13480" width="8.85546875" style="109"/>
    <col min="13481" max="13481" width="17" style="109" bestFit="1" customWidth="1"/>
    <col min="13482" max="13482" width="16.42578125" style="109" customWidth="1"/>
    <col min="13483" max="13600" width="8.85546875" style="109"/>
    <col min="13601" max="13601" width="10.42578125" style="109" customWidth="1"/>
    <col min="13602" max="13602" width="13.85546875" style="109" customWidth="1"/>
    <col min="13603" max="13603" width="11.42578125" style="109" customWidth="1"/>
    <col min="13604" max="13604" width="13.5703125" style="109" customWidth="1"/>
    <col min="13605" max="13605" width="17.5703125" style="109" customWidth="1"/>
    <col min="13606" max="13606" width="3" style="109" customWidth="1"/>
    <col min="13607" max="13608" width="10.42578125" style="109" customWidth="1"/>
    <col min="13609" max="13611" width="11.42578125" style="109" customWidth="1"/>
    <col min="13612" max="13612" width="18.42578125" style="109" customWidth="1"/>
    <col min="13613" max="13613" width="3.42578125" style="109" customWidth="1"/>
    <col min="13614" max="13614" width="8.85546875" style="109" customWidth="1"/>
    <col min="13615" max="13615" width="10.140625" style="109" customWidth="1"/>
    <col min="13616" max="13616" width="18.140625" style="109" customWidth="1"/>
    <col min="13617" max="13617" width="3.42578125" style="109" customWidth="1"/>
    <col min="13618" max="13618" width="16.5703125" style="109" customWidth="1"/>
    <col min="13619" max="13619" width="15" style="109" customWidth="1"/>
    <col min="13620" max="13623" width="14" style="109" customWidth="1"/>
    <col min="13624" max="13624" width="17.140625" style="109" customWidth="1"/>
    <col min="13625" max="13625" width="14" style="109" customWidth="1"/>
    <col min="13626" max="13626" width="20.85546875" style="109" customWidth="1"/>
    <col min="13627" max="13627" width="14" style="109" customWidth="1"/>
    <col min="13628" max="13628" width="3.42578125" style="109" customWidth="1"/>
    <col min="13629" max="13629" width="11.5703125" style="109" customWidth="1"/>
    <col min="13630" max="13630" width="12.5703125" style="109" customWidth="1"/>
    <col min="13631" max="13631" width="10.85546875" style="109" customWidth="1"/>
    <col min="13632" max="13632" width="13.85546875" style="109" customWidth="1"/>
    <col min="13633" max="13633" width="18.5703125" style="109" customWidth="1"/>
    <col min="13634" max="13634" width="6.5703125" style="109" customWidth="1"/>
    <col min="13635" max="13635" width="12" style="109" customWidth="1"/>
    <col min="13636" max="13636" width="14.42578125" style="109" customWidth="1"/>
    <col min="13637" max="13640" width="12" style="109" customWidth="1"/>
    <col min="13641" max="13641" width="1.85546875" style="109" customWidth="1"/>
    <col min="13642" max="13642" width="2.85546875" style="109" customWidth="1"/>
    <col min="13643" max="13643" width="12.5703125" style="109" customWidth="1"/>
    <col min="13644" max="13644" width="12" style="109" customWidth="1"/>
    <col min="13645" max="13645" width="11.5703125" style="109" customWidth="1"/>
    <col min="13646" max="13646" width="8.85546875" style="109"/>
    <col min="13647" max="13647" width="4.5703125" style="109" customWidth="1"/>
    <col min="13648" max="13648" width="23" style="109" customWidth="1"/>
    <col min="13649" max="13650" width="16.140625" style="109" customWidth="1"/>
    <col min="13651" max="13651" width="15.42578125" style="109" customWidth="1"/>
    <col min="13652" max="13652" width="18.42578125" style="109" customWidth="1"/>
    <col min="13653" max="13653" width="18" style="109" customWidth="1"/>
    <col min="13654" max="13654" width="22.85546875" style="109" customWidth="1"/>
    <col min="13655" max="13655" width="23.140625" style="109" customWidth="1"/>
    <col min="13656" max="13658" width="23" style="109" customWidth="1"/>
    <col min="13659" max="13659" width="14.140625" style="109" customWidth="1"/>
    <col min="13660" max="13660" width="14.42578125" style="109" customWidth="1"/>
    <col min="13661" max="13661" width="21.42578125" style="109" customWidth="1"/>
    <col min="13662" max="13662" width="23" style="109" customWidth="1"/>
    <col min="13663" max="13663" width="14.42578125" style="109" customWidth="1"/>
    <col min="13664" max="13664" width="16" style="109" customWidth="1"/>
    <col min="13665" max="13665" width="17.42578125" style="109" customWidth="1"/>
    <col min="13666" max="13668" width="16" style="109" customWidth="1"/>
    <col min="13669" max="13672" width="23" style="109" customWidth="1"/>
    <col min="13673" max="13673" width="16.140625" style="109" customWidth="1"/>
    <col min="13674" max="13674" width="16" style="109" customWidth="1"/>
    <col min="13675" max="13675" width="20.140625" style="109" customWidth="1"/>
    <col min="13676" max="13693" width="16" style="109" customWidth="1"/>
    <col min="13694" max="13694" width="2.5703125" style="109" customWidth="1"/>
    <col min="13695" max="13695" width="10.140625" style="109" customWidth="1"/>
    <col min="13696" max="13697" width="9.140625" style="109" customWidth="1"/>
    <col min="13698" max="13698" width="10.42578125" style="109" customWidth="1"/>
    <col min="13699" max="13701" width="10.5703125" style="109" customWidth="1"/>
    <col min="13702" max="13705" width="12.42578125" style="109" customWidth="1"/>
    <col min="13706" max="13706" width="14.42578125" style="109" customWidth="1"/>
    <col min="13707" max="13707" width="8.85546875" style="109"/>
    <col min="13708" max="13708" width="9.5703125" style="109" customWidth="1"/>
    <col min="13709" max="13711" width="8.85546875" style="109"/>
    <col min="13712" max="13712" width="8.5703125" style="109" customWidth="1"/>
    <col min="13713" max="13713" width="11.5703125" style="109" customWidth="1"/>
    <col min="13714" max="13716" width="9.5703125" style="109" customWidth="1"/>
    <col min="13717" max="13717" width="13.42578125" style="109" customWidth="1"/>
    <col min="13718" max="13718" width="8.85546875" style="109"/>
    <col min="13719" max="13719" width="13.85546875" style="109" customWidth="1"/>
    <col min="13720" max="13720" width="9.42578125" style="109" customWidth="1"/>
    <col min="13721" max="13724" width="8.85546875" style="109"/>
    <col min="13725" max="13726" width="10.85546875" style="109" customWidth="1"/>
    <col min="13727" max="13727" width="11.5703125" style="109" customWidth="1"/>
    <col min="13728" max="13732" width="10.85546875" style="109" customWidth="1"/>
    <col min="13733" max="13733" width="3.140625" style="109" customWidth="1"/>
    <col min="13734" max="13736" width="8.85546875" style="109"/>
    <col min="13737" max="13737" width="17" style="109" bestFit="1" customWidth="1"/>
    <col min="13738" max="13738" width="16.42578125" style="109" customWidth="1"/>
    <col min="13739" max="13856" width="8.85546875" style="109"/>
    <col min="13857" max="13857" width="10.42578125" style="109" customWidth="1"/>
    <col min="13858" max="13858" width="13.85546875" style="109" customWidth="1"/>
    <col min="13859" max="13859" width="11.42578125" style="109" customWidth="1"/>
    <col min="13860" max="13860" width="13.5703125" style="109" customWidth="1"/>
    <col min="13861" max="13861" width="17.5703125" style="109" customWidth="1"/>
    <col min="13862" max="13862" width="3" style="109" customWidth="1"/>
    <col min="13863" max="13864" width="10.42578125" style="109" customWidth="1"/>
    <col min="13865" max="13867" width="11.42578125" style="109" customWidth="1"/>
    <col min="13868" max="13868" width="18.42578125" style="109" customWidth="1"/>
    <col min="13869" max="13869" width="3.42578125" style="109" customWidth="1"/>
    <col min="13870" max="13870" width="8.85546875" style="109" customWidth="1"/>
    <col min="13871" max="13871" width="10.140625" style="109" customWidth="1"/>
    <col min="13872" max="13872" width="18.140625" style="109" customWidth="1"/>
    <col min="13873" max="13873" width="3.42578125" style="109" customWidth="1"/>
    <col min="13874" max="13874" width="16.5703125" style="109" customWidth="1"/>
    <col min="13875" max="13875" width="15" style="109" customWidth="1"/>
    <col min="13876" max="13879" width="14" style="109" customWidth="1"/>
    <col min="13880" max="13880" width="17.140625" style="109" customWidth="1"/>
    <col min="13881" max="13881" width="14" style="109" customWidth="1"/>
    <col min="13882" max="13882" width="20.85546875" style="109" customWidth="1"/>
    <col min="13883" max="13883" width="14" style="109" customWidth="1"/>
    <col min="13884" max="13884" width="3.42578125" style="109" customWidth="1"/>
    <col min="13885" max="13885" width="11.5703125" style="109" customWidth="1"/>
    <col min="13886" max="13886" width="12.5703125" style="109" customWidth="1"/>
    <col min="13887" max="13887" width="10.85546875" style="109" customWidth="1"/>
    <col min="13888" max="13888" width="13.85546875" style="109" customWidth="1"/>
    <col min="13889" max="13889" width="18.5703125" style="109" customWidth="1"/>
    <col min="13890" max="13890" width="6.5703125" style="109" customWidth="1"/>
    <col min="13891" max="13891" width="12" style="109" customWidth="1"/>
    <col min="13892" max="13892" width="14.42578125" style="109" customWidth="1"/>
    <col min="13893" max="13896" width="12" style="109" customWidth="1"/>
    <col min="13897" max="13897" width="1.85546875" style="109" customWidth="1"/>
    <col min="13898" max="13898" width="2.85546875" style="109" customWidth="1"/>
    <col min="13899" max="13899" width="12.5703125" style="109" customWidth="1"/>
    <col min="13900" max="13900" width="12" style="109" customWidth="1"/>
    <col min="13901" max="13901" width="11.5703125" style="109" customWidth="1"/>
    <col min="13902" max="13902" width="8.85546875" style="109"/>
    <col min="13903" max="13903" width="4.5703125" style="109" customWidth="1"/>
    <col min="13904" max="13904" width="23" style="109" customWidth="1"/>
    <col min="13905" max="13906" width="16.140625" style="109" customWidth="1"/>
    <col min="13907" max="13907" width="15.42578125" style="109" customWidth="1"/>
    <col min="13908" max="13908" width="18.42578125" style="109" customWidth="1"/>
    <col min="13909" max="13909" width="18" style="109" customWidth="1"/>
    <col min="13910" max="13910" width="22.85546875" style="109" customWidth="1"/>
    <col min="13911" max="13911" width="23.140625" style="109" customWidth="1"/>
    <col min="13912" max="13914" width="23" style="109" customWidth="1"/>
    <col min="13915" max="13915" width="14.140625" style="109" customWidth="1"/>
    <col min="13916" max="13916" width="14.42578125" style="109" customWidth="1"/>
    <col min="13917" max="13917" width="21.42578125" style="109" customWidth="1"/>
    <col min="13918" max="13918" width="23" style="109" customWidth="1"/>
    <col min="13919" max="13919" width="14.42578125" style="109" customWidth="1"/>
    <col min="13920" max="13920" width="16" style="109" customWidth="1"/>
    <col min="13921" max="13921" width="17.42578125" style="109" customWidth="1"/>
    <col min="13922" max="13924" width="16" style="109" customWidth="1"/>
    <col min="13925" max="13928" width="23" style="109" customWidth="1"/>
    <col min="13929" max="13929" width="16.140625" style="109" customWidth="1"/>
    <col min="13930" max="13930" width="16" style="109" customWidth="1"/>
    <col min="13931" max="13931" width="20.140625" style="109" customWidth="1"/>
    <col min="13932" max="13949" width="16" style="109" customWidth="1"/>
    <col min="13950" max="13950" width="2.5703125" style="109" customWidth="1"/>
    <col min="13951" max="13951" width="10.140625" style="109" customWidth="1"/>
    <col min="13952" max="13953" width="9.140625" style="109" customWidth="1"/>
    <col min="13954" max="13954" width="10.42578125" style="109" customWidth="1"/>
    <col min="13955" max="13957" width="10.5703125" style="109" customWidth="1"/>
    <col min="13958" max="13961" width="12.42578125" style="109" customWidth="1"/>
    <col min="13962" max="13962" width="14.42578125" style="109" customWidth="1"/>
    <col min="13963" max="13963" width="8.85546875" style="109"/>
    <col min="13964" max="13964" width="9.5703125" style="109" customWidth="1"/>
    <col min="13965" max="13967" width="8.85546875" style="109"/>
    <col min="13968" max="13968" width="8.5703125" style="109" customWidth="1"/>
    <col min="13969" max="13969" width="11.5703125" style="109" customWidth="1"/>
    <col min="13970" max="13972" width="9.5703125" style="109" customWidth="1"/>
    <col min="13973" max="13973" width="13.42578125" style="109" customWidth="1"/>
    <col min="13974" max="13974" width="8.85546875" style="109"/>
    <col min="13975" max="13975" width="13.85546875" style="109" customWidth="1"/>
    <col min="13976" max="13976" width="9.42578125" style="109" customWidth="1"/>
    <col min="13977" max="13980" width="8.85546875" style="109"/>
    <col min="13981" max="13982" width="10.85546875" style="109" customWidth="1"/>
    <col min="13983" max="13983" width="11.5703125" style="109" customWidth="1"/>
    <col min="13984" max="13988" width="10.85546875" style="109" customWidth="1"/>
    <col min="13989" max="13989" width="3.140625" style="109" customWidth="1"/>
    <col min="13990" max="13992" width="8.85546875" style="109"/>
    <col min="13993" max="13993" width="17" style="109" bestFit="1" customWidth="1"/>
    <col min="13994" max="13994" width="16.42578125" style="109" customWidth="1"/>
    <col min="13995" max="14112" width="8.85546875" style="109"/>
    <col min="14113" max="14113" width="10.42578125" style="109" customWidth="1"/>
    <col min="14114" max="14114" width="13.85546875" style="109" customWidth="1"/>
    <col min="14115" max="14115" width="11.42578125" style="109" customWidth="1"/>
    <col min="14116" max="14116" width="13.5703125" style="109" customWidth="1"/>
    <col min="14117" max="14117" width="17.5703125" style="109" customWidth="1"/>
    <col min="14118" max="14118" width="3" style="109" customWidth="1"/>
    <col min="14119" max="14120" width="10.42578125" style="109" customWidth="1"/>
    <col min="14121" max="14123" width="11.42578125" style="109" customWidth="1"/>
    <col min="14124" max="14124" width="18.42578125" style="109" customWidth="1"/>
    <col min="14125" max="14125" width="3.42578125" style="109" customWidth="1"/>
    <col min="14126" max="14126" width="8.85546875" style="109" customWidth="1"/>
    <col min="14127" max="14127" width="10.140625" style="109" customWidth="1"/>
    <col min="14128" max="14128" width="18.140625" style="109" customWidth="1"/>
    <col min="14129" max="14129" width="3.42578125" style="109" customWidth="1"/>
    <col min="14130" max="14130" width="16.5703125" style="109" customWidth="1"/>
    <col min="14131" max="14131" width="15" style="109" customWidth="1"/>
    <col min="14132" max="14135" width="14" style="109" customWidth="1"/>
    <col min="14136" max="14136" width="17.140625" style="109" customWidth="1"/>
    <col min="14137" max="14137" width="14" style="109" customWidth="1"/>
    <col min="14138" max="14138" width="20.85546875" style="109" customWidth="1"/>
    <col min="14139" max="14139" width="14" style="109" customWidth="1"/>
    <col min="14140" max="14140" width="3.42578125" style="109" customWidth="1"/>
    <col min="14141" max="14141" width="11.5703125" style="109" customWidth="1"/>
    <col min="14142" max="14142" width="12.5703125" style="109" customWidth="1"/>
    <col min="14143" max="14143" width="10.85546875" style="109" customWidth="1"/>
    <col min="14144" max="14144" width="13.85546875" style="109" customWidth="1"/>
    <col min="14145" max="14145" width="18.5703125" style="109" customWidth="1"/>
    <col min="14146" max="14146" width="6.5703125" style="109" customWidth="1"/>
    <col min="14147" max="14147" width="12" style="109" customWidth="1"/>
    <col min="14148" max="14148" width="14.42578125" style="109" customWidth="1"/>
    <col min="14149" max="14152" width="12" style="109" customWidth="1"/>
    <col min="14153" max="14153" width="1.85546875" style="109" customWidth="1"/>
    <col min="14154" max="14154" width="2.85546875" style="109" customWidth="1"/>
    <col min="14155" max="14155" width="12.5703125" style="109" customWidth="1"/>
    <col min="14156" max="14156" width="12" style="109" customWidth="1"/>
    <col min="14157" max="14157" width="11.5703125" style="109" customWidth="1"/>
    <col min="14158" max="14158" width="8.85546875" style="109"/>
    <col min="14159" max="14159" width="4.5703125" style="109" customWidth="1"/>
    <col min="14160" max="14160" width="23" style="109" customWidth="1"/>
    <col min="14161" max="14162" width="16.140625" style="109" customWidth="1"/>
    <col min="14163" max="14163" width="15.42578125" style="109" customWidth="1"/>
    <col min="14164" max="14164" width="18.42578125" style="109" customWidth="1"/>
    <col min="14165" max="14165" width="18" style="109" customWidth="1"/>
    <col min="14166" max="14166" width="22.85546875" style="109" customWidth="1"/>
    <col min="14167" max="14167" width="23.140625" style="109" customWidth="1"/>
    <col min="14168" max="14170" width="23" style="109" customWidth="1"/>
    <col min="14171" max="14171" width="14.140625" style="109" customWidth="1"/>
    <col min="14172" max="14172" width="14.42578125" style="109" customWidth="1"/>
    <col min="14173" max="14173" width="21.42578125" style="109" customWidth="1"/>
    <col min="14174" max="14174" width="23" style="109" customWidth="1"/>
    <col min="14175" max="14175" width="14.42578125" style="109" customWidth="1"/>
    <col min="14176" max="14176" width="16" style="109" customWidth="1"/>
    <col min="14177" max="14177" width="17.42578125" style="109" customWidth="1"/>
    <col min="14178" max="14180" width="16" style="109" customWidth="1"/>
    <col min="14181" max="14184" width="23" style="109" customWidth="1"/>
    <col min="14185" max="14185" width="16.140625" style="109" customWidth="1"/>
    <col min="14186" max="14186" width="16" style="109" customWidth="1"/>
    <col min="14187" max="14187" width="20.140625" style="109" customWidth="1"/>
    <col min="14188" max="14205" width="16" style="109" customWidth="1"/>
    <col min="14206" max="14206" width="2.5703125" style="109" customWidth="1"/>
    <col min="14207" max="14207" width="10.140625" style="109" customWidth="1"/>
    <col min="14208" max="14209" width="9.140625" style="109" customWidth="1"/>
    <col min="14210" max="14210" width="10.42578125" style="109" customWidth="1"/>
    <col min="14211" max="14213" width="10.5703125" style="109" customWidth="1"/>
    <col min="14214" max="14217" width="12.42578125" style="109" customWidth="1"/>
    <col min="14218" max="14218" width="14.42578125" style="109" customWidth="1"/>
    <col min="14219" max="14219" width="8.85546875" style="109"/>
    <col min="14220" max="14220" width="9.5703125" style="109" customWidth="1"/>
    <col min="14221" max="14223" width="8.85546875" style="109"/>
    <col min="14224" max="14224" width="8.5703125" style="109" customWidth="1"/>
    <col min="14225" max="14225" width="11.5703125" style="109" customWidth="1"/>
    <col min="14226" max="14228" width="9.5703125" style="109" customWidth="1"/>
    <col min="14229" max="14229" width="13.42578125" style="109" customWidth="1"/>
    <col min="14230" max="14230" width="8.85546875" style="109"/>
    <col min="14231" max="14231" width="13.85546875" style="109" customWidth="1"/>
    <col min="14232" max="14232" width="9.42578125" style="109" customWidth="1"/>
    <col min="14233" max="14236" width="8.85546875" style="109"/>
    <col min="14237" max="14238" width="10.85546875" style="109" customWidth="1"/>
    <col min="14239" max="14239" width="11.5703125" style="109" customWidth="1"/>
    <col min="14240" max="14244" width="10.85546875" style="109" customWidth="1"/>
    <col min="14245" max="14245" width="3.140625" style="109" customWidth="1"/>
    <col min="14246" max="14248" width="8.85546875" style="109"/>
    <col min="14249" max="14249" width="17" style="109" bestFit="1" customWidth="1"/>
    <col min="14250" max="14250" width="16.42578125" style="109" customWidth="1"/>
    <col min="14251" max="14368" width="8.85546875" style="109"/>
    <col min="14369" max="14369" width="10.42578125" style="109" customWidth="1"/>
    <col min="14370" max="14370" width="13.85546875" style="109" customWidth="1"/>
    <col min="14371" max="14371" width="11.42578125" style="109" customWidth="1"/>
    <col min="14372" max="14372" width="13.5703125" style="109" customWidth="1"/>
    <col min="14373" max="14373" width="17.5703125" style="109" customWidth="1"/>
    <col min="14374" max="14374" width="3" style="109" customWidth="1"/>
    <col min="14375" max="14376" width="10.42578125" style="109" customWidth="1"/>
    <col min="14377" max="14379" width="11.42578125" style="109" customWidth="1"/>
    <col min="14380" max="14380" width="18.42578125" style="109" customWidth="1"/>
    <col min="14381" max="14381" width="3.42578125" style="109" customWidth="1"/>
    <col min="14382" max="14382" width="8.85546875" style="109" customWidth="1"/>
    <col min="14383" max="14383" width="10.140625" style="109" customWidth="1"/>
    <col min="14384" max="14384" width="18.140625" style="109" customWidth="1"/>
    <col min="14385" max="14385" width="3.42578125" style="109" customWidth="1"/>
    <col min="14386" max="14386" width="16.5703125" style="109" customWidth="1"/>
    <col min="14387" max="14387" width="15" style="109" customWidth="1"/>
    <col min="14388" max="14391" width="14" style="109" customWidth="1"/>
    <col min="14392" max="14392" width="17.140625" style="109" customWidth="1"/>
    <col min="14393" max="14393" width="14" style="109" customWidth="1"/>
    <col min="14394" max="14394" width="20.85546875" style="109" customWidth="1"/>
    <col min="14395" max="14395" width="14" style="109" customWidth="1"/>
    <col min="14396" max="14396" width="3.42578125" style="109" customWidth="1"/>
    <col min="14397" max="14397" width="11.5703125" style="109" customWidth="1"/>
    <col min="14398" max="14398" width="12.5703125" style="109" customWidth="1"/>
    <col min="14399" max="14399" width="10.85546875" style="109" customWidth="1"/>
    <col min="14400" max="14400" width="13.85546875" style="109" customWidth="1"/>
    <col min="14401" max="14401" width="18.5703125" style="109" customWidth="1"/>
    <col min="14402" max="14402" width="6.5703125" style="109" customWidth="1"/>
    <col min="14403" max="14403" width="12" style="109" customWidth="1"/>
    <col min="14404" max="14404" width="14.42578125" style="109" customWidth="1"/>
    <col min="14405" max="14408" width="12" style="109" customWidth="1"/>
    <col min="14409" max="14409" width="1.85546875" style="109" customWidth="1"/>
    <col min="14410" max="14410" width="2.85546875" style="109" customWidth="1"/>
    <col min="14411" max="14411" width="12.5703125" style="109" customWidth="1"/>
    <col min="14412" max="14412" width="12" style="109" customWidth="1"/>
    <col min="14413" max="14413" width="11.5703125" style="109" customWidth="1"/>
    <col min="14414" max="14414" width="8.85546875" style="109"/>
    <col min="14415" max="14415" width="4.5703125" style="109" customWidth="1"/>
    <col min="14416" max="14416" width="23" style="109" customWidth="1"/>
    <col min="14417" max="14418" width="16.140625" style="109" customWidth="1"/>
    <col min="14419" max="14419" width="15.42578125" style="109" customWidth="1"/>
    <col min="14420" max="14420" width="18.42578125" style="109" customWidth="1"/>
    <col min="14421" max="14421" width="18" style="109" customWidth="1"/>
    <col min="14422" max="14422" width="22.85546875" style="109" customWidth="1"/>
    <col min="14423" max="14423" width="23.140625" style="109" customWidth="1"/>
    <col min="14424" max="14426" width="23" style="109" customWidth="1"/>
    <col min="14427" max="14427" width="14.140625" style="109" customWidth="1"/>
    <col min="14428" max="14428" width="14.42578125" style="109" customWidth="1"/>
    <col min="14429" max="14429" width="21.42578125" style="109" customWidth="1"/>
    <col min="14430" max="14430" width="23" style="109" customWidth="1"/>
    <col min="14431" max="14431" width="14.42578125" style="109" customWidth="1"/>
    <col min="14432" max="14432" width="16" style="109" customWidth="1"/>
    <col min="14433" max="14433" width="17.42578125" style="109" customWidth="1"/>
    <col min="14434" max="14436" width="16" style="109" customWidth="1"/>
    <col min="14437" max="14440" width="23" style="109" customWidth="1"/>
    <col min="14441" max="14441" width="16.140625" style="109" customWidth="1"/>
    <col min="14442" max="14442" width="16" style="109" customWidth="1"/>
    <col min="14443" max="14443" width="20.140625" style="109" customWidth="1"/>
    <col min="14444" max="14461" width="16" style="109" customWidth="1"/>
    <col min="14462" max="14462" width="2.5703125" style="109" customWidth="1"/>
    <col min="14463" max="14463" width="10.140625" style="109" customWidth="1"/>
    <col min="14464" max="14465" width="9.140625" style="109" customWidth="1"/>
    <col min="14466" max="14466" width="10.42578125" style="109" customWidth="1"/>
    <col min="14467" max="14469" width="10.5703125" style="109" customWidth="1"/>
    <col min="14470" max="14473" width="12.42578125" style="109" customWidth="1"/>
    <col min="14474" max="14474" width="14.42578125" style="109" customWidth="1"/>
    <col min="14475" max="14475" width="8.85546875" style="109"/>
    <col min="14476" max="14476" width="9.5703125" style="109" customWidth="1"/>
    <col min="14477" max="14479" width="8.85546875" style="109"/>
    <col min="14480" max="14480" width="8.5703125" style="109" customWidth="1"/>
    <col min="14481" max="14481" width="11.5703125" style="109" customWidth="1"/>
    <col min="14482" max="14484" width="9.5703125" style="109" customWidth="1"/>
    <col min="14485" max="14485" width="13.42578125" style="109" customWidth="1"/>
    <col min="14486" max="14486" width="8.85546875" style="109"/>
    <col min="14487" max="14487" width="13.85546875" style="109" customWidth="1"/>
    <col min="14488" max="14488" width="9.42578125" style="109" customWidth="1"/>
    <col min="14489" max="14492" width="8.85546875" style="109"/>
    <col min="14493" max="14494" width="10.85546875" style="109" customWidth="1"/>
    <col min="14495" max="14495" width="11.5703125" style="109" customWidth="1"/>
    <col min="14496" max="14500" width="10.85546875" style="109" customWidth="1"/>
    <col min="14501" max="14501" width="3.140625" style="109" customWidth="1"/>
    <col min="14502" max="14504" width="8.85546875" style="109"/>
    <col min="14505" max="14505" width="17" style="109" bestFit="1" customWidth="1"/>
    <col min="14506" max="14506" width="16.42578125" style="109" customWidth="1"/>
    <col min="14507" max="14624" width="8.85546875" style="109"/>
    <col min="14625" max="14625" width="10.42578125" style="109" customWidth="1"/>
    <col min="14626" max="14626" width="13.85546875" style="109" customWidth="1"/>
    <col min="14627" max="14627" width="11.42578125" style="109" customWidth="1"/>
    <col min="14628" max="14628" width="13.5703125" style="109" customWidth="1"/>
    <col min="14629" max="14629" width="17.5703125" style="109" customWidth="1"/>
    <col min="14630" max="14630" width="3" style="109" customWidth="1"/>
    <col min="14631" max="14632" width="10.42578125" style="109" customWidth="1"/>
    <col min="14633" max="14635" width="11.42578125" style="109" customWidth="1"/>
    <col min="14636" max="14636" width="18.42578125" style="109" customWidth="1"/>
    <col min="14637" max="14637" width="3.42578125" style="109" customWidth="1"/>
    <col min="14638" max="14638" width="8.85546875" style="109" customWidth="1"/>
    <col min="14639" max="14639" width="10.140625" style="109" customWidth="1"/>
    <col min="14640" max="14640" width="18.140625" style="109" customWidth="1"/>
    <col min="14641" max="14641" width="3.42578125" style="109" customWidth="1"/>
    <col min="14642" max="14642" width="16.5703125" style="109" customWidth="1"/>
    <col min="14643" max="14643" width="15" style="109" customWidth="1"/>
    <col min="14644" max="14647" width="14" style="109" customWidth="1"/>
    <col min="14648" max="14648" width="17.140625" style="109" customWidth="1"/>
    <col min="14649" max="14649" width="14" style="109" customWidth="1"/>
    <col min="14650" max="14650" width="20.85546875" style="109" customWidth="1"/>
    <col min="14651" max="14651" width="14" style="109" customWidth="1"/>
    <col min="14652" max="14652" width="3.42578125" style="109" customWidth="1"/>
    <col min="14653" max="14653" width="11.5703125" style="109" customWidth="1"/>
    <col min="14654" max="14654" width="12.5703125" style="109" customWidth="1"/>
    <col min="14655" max="14655" width="10.85546875" style="109" customWidth="1"/>
    <col min="14656" max="14656" width="13.85546875" style="109" customWidth="1"/>
    <col min="14657" max="14657" width="18.5703125" style="109" customWidth="1"/>
    <col min="14658" max="14658" width="6.5703125" style="109" customWidth="1"/>
    <col min="14659" max="14659" width="12" style="109" customWidth="1"/>
    <col min="14660" max="14660" width="14.42578125" style="109" customWidth="1"/>
    <col min="14661" max="14664" width="12" style="109" customWidth="1"/>
    <col min="14665" max="14665" width="1.85546875" style="109" customWidth="1"/>
    <col min="14666" max="14666" width="2.85546875" style="109" customWidth="1"/>
    <col min="14667" max="14667" width="12.5703125" style="109" customWidth="1"/>
    <col min="14668" max="14668" width="12" style="109" customWidth="1"/>
    <col min="14669" max="14669" width="11.5703125" style="109" customWidth="1"/>
    <col min="14670" max="14670" width="8.85546875" style="109"/>
    <col min="14671" max="14671" width="4.5703125" style="109" customWidth="1"/>
    <col min="14672" max="14672" width="23" style="109" customWidth="1"/>
    <col min="14673" max="14674" width="16.140625" style="109" customWidth="1"/>
    <col min="14675" max="14675" width="15.42578125" style="109" customWidth="1"/>
    <col min="14676" max="14676" width="18.42578125" style="109" customWidth="1"/>
    <col min="14677" max="14677" width="18" style="109" customWidth="1"/>
    <col min="14678" max="14678" width="22.85546875" style="109" customWidth="1"/>
    <col min="14679" max="14679" width="23.140625" style="109" customWidth="1"/>
    <col min="14680" max="14682" width="23" style="109" customWidth="1"/>
    <col min="14683" max="14683" width="14.140625" style="109" customWidth="1"/>
    <col min="14684" max="14684" width="14.42578125" style="109" customWidth="1"/>
    <col min="14685" max="14685" width="21.42578125" style="109" customWidth="1"/>
    <col min="14686" max="14686" width="23" style="109" customWidth="1"/>
    <col min="14687" max="14687" width="14.42578125" style="109" customWidth="1"/>
    <col min="14688" max="14688" width="16" style="109" customWidth="1"/>
    <col min="14689" max="14689" width="17.42578125" style="109" customWidth="1"/>
    <col min="14690" max="14692" width="16" style="109" customWidth="1"/>
    <col min="14693" max="14696" width="23" style="109" customWidth="1"/>
    <col min="14697" max="14697" width="16.140625" style="109" customWidth="1"/>
    <col min="14698" max="14698" width="16" style="109" customWidth="1"/>
    <col min="14699" max="14699" width="20.140625" style="109" customWidth="1"/>
    <col min="14700" max="14717" width="16" style="109" customWidth="1"/>
    <col min="14718" max="14718" width="2.5703125" style="109" customWidth="1"/>
    <col min="14719" max="14719" width="10.140625" style="109" customWidth="1"/>
    <col min="14720" max="14721" width="9.140625" style="109" customWidth="1"/>
    <col min="14722" max="14722" width="10.42578125" style="109" customWidth="1"/>
    <col min="14723" max="14725" width="10.5703125" style="109" customWidth="1"/>
    <col min="14726" max="14729" width="12.42578125" style="109" customWidth="1"/>
    <col min="14730" max="14730" width="14.42578125" style="109" customWidth="1"/>
    <col min="14731" max="14731" width="8.85546875" style="109"/>
    <col min="14732" max="14732" width="9.5703125" style="109" customWidth="1"/>
    <col min="14733" max="14735" width="8.85546875" style="109"/>
    <col min="14736" max="14736" width="8.5703125" style="109" customWidth="1"/>
    <col min="14737" max="14737" width="11.5703125" style="109" customWidth="1"/>
    <col min="14738" max="14740" width="9.5703125" style="109" customWidth="1"/>
    <col min="14741" max="14741" width="13.42578125" style="109" customWidth="1"/>
    <col min="14742" max="14742" width="8.85546875" style="109"/>
    <col min="14743" max="14743" width="13.85546875" style="109" customWidth="1"/>
    <col min="14744" max="14744" width="9.42578125" style="109" customWidth="1"/>
    <col min="14745" max="14748" width="8.85546875" style="109"/>
    <col min="14749" max="14750" width="10.85546875" style="109" customWidth="1"/>
    <col min="14751" max="14751" width="11.5703125" style="109" customWidth="1"/>
    <col min="14752" max="14756" width="10.85546875" style="109" customWidth="1"/>
    <col min="14757" max="14757" width="3.140625" style="109" customWidth="1"/>
    <col min="14758" max="14760" width="8.85546875" style="109"/>
    <col min="14761" max="14761" width="17" style="109" bestFit="1" customWidth="1"/>
    <col min="14762" max="14762" width="16.42578125" style="109" customWidth="1"/>
    <col min="14763" max="14880" width="8.85546875" style="109"/>
    <col min="14881" max="14881" width="10.42578125" style="109" customWidth="1"/>
    <col min="14882" max="14882" width="13.85546875" style="109" customWidth="1"/>
    <col min="14883" max="14883" width="11.42578125" style="109" customWidth="1"/>
    <col min="14884" max="14884" width="13.5703125" style="109" customWidth="1"/>
    <col min="14885" max="14885" width="17.5703125" style="109" customWidth="1"/>
    <col min="14886" max="14886" width="3" style="109" customWidth="1"/>
    <col min="14887" max="14888" width="10.42578125" style="109" customWidth="1"/>
    <col min="14889" max="14891" width="11.42578125" style="109" customWidth="1"/>
    <col min="14892" max="14892" width="18.42578125" style="109" customWidth="1"/>
    <col min="14893" max="14893" width="3.42578125" style="109" customWidth="1"/>
    <col min="14894" max="14894" width="8.85546875" style="109" customWidth="1"/>
    <col min="14895" max="14895" width="10.140625" style="109" customWidth="1"/>
    <col min="14896" max="14896" width="18.140625" style="109" customWidth="1"/>
    <col min="14897" max="14897" width="3.42578125" style="109" customWidth="1"/>
    <col min="14898" max="14898" width="16.5703125" style="109" customWidth="1"/>
    <col min="14899" max="14899" width="15" style="109" customWidth="1"/>
    <col min="14900" max="14903" width="14" style="109" customWidth="1"/>
    <col min="14904" max="14904" width="17.140625" style="109" customWidth="1"/>
    <col min="14905" max="14905" width="14" style="109" customWidth="1"/>
    <col min="14906" max="14906" width="20.85546875" style="109" customWidth="1"/>
    <col min="14907" max="14907" width="14" style="109" customWidth="1"/>
    <col min="14908" max="14908" width="3.42578125" style="109" customWidth="1"/>
    <col min="14909" max="14909" width="11.5703125" style="109" customWidth="1"/>
    <col min="14910" max="14910" width="12.5703125" style="109" customWidth="1"/>
    <col min="14911" max="14911" width="10.85546875" style="109" customWidth="1"/>
    <col min="14912" max="14912" width="13.85546875" style="109" customWidth="1"/>
    <col min="14913" max="14913" width="18.5703125" style="109" customWidth="1"/>
    <col min="14914" max="14914" width="6.5703125" style="109" customWidth="1"/>
    <col min="14915" max="14915" width="12" style="109" customWidth="1"/>
    <col min="14916" max="14916" width="14.42578125" style="109" customWidth="1"/>
    <col min="14917" max="14920" width="12" style="109" customWidth="1"/>
    <col min="14921" max="14921" width="1.85546875" style="109" customWidth="1"/>
    <col min="14922" max="14922" width="2.85546875" style="109" customWidth="1"/>
    <col min="14923" max="14923" width="12.5703125" style="109" customWidth="1"/>
    <col min="14924" max="14924" width="12" style="109" customWidth="1"/>
    <col min="14925" max="14925" width="11.5703125" style="109" customWidth="1"/>
    <col min="14926" max="14926" width="8.85546875" style="109"/>
    <col min="14927" max="14927" width="4.5703125" style="109" customWidth="1"/>
    <col min="14928" max="14928" width="23" style="109" customWidth="1"/>
    <col min="14929" max="14930" width="16.140625" style="109" customWidth="1"/>
    <col min="14931" max="14931" width="15.42578125" style="109" customWidth="1"/>
    <col min="14932" max="14932" width="18.42578125" style="109" customWidth="1"/>
    <col min="14933" max="14933" width="18" style="109" customWidth="1"/>
    <col min="14934" max="14934" width="22.85546875" style="109" customWidth="1"/>
    <col min="14935" max="14935" width="23.140625" style="109" customWidth="1"/>
    <col min="14936" max="14938" width="23" style="109" customWidth="1"/>
    <col min="14939" max="14939" width="14.140625" style="109" customWidth="1"/>
    <col min="14940" max="14940" width="14.42578125" style="109" customWidth="1"/>
    <col min="14941" max="14941" width="21.42578125" style="109" customWidth="1"/>
    <col min="14942" max="14942" width="23" style="109" customWidth="1"/>
    <col min="14943" max="14943" width="14.42578125" style="109" customWidth="1"/>
    <col min="14944" max="14944" width="16" style="109" customWidth="1"/>
    <col min="14945" max="14945" width="17.42578125" style="109" customWidth="1"/>
    <col min="14946" max="14948" width="16" style="109" customWidth="1"/>
    <col min="14949" max="14952" width="23" style="109" customWidth="1"/>
    <col min="14953" max="14953" width="16.140625" style="109" customWidth="1"/>
    <col min="14954" max="14954" width="16" style="109" customWidth="1"/>
    <col min="14955" max="14955" width="20.140625" style="109" customWidth="1"/>
    <col min="14956" max="14973" width="16" style="109" customWidth="1"/>
    <col min="14974" max="14974" width="2.5703125" style="109" customWidth="1"/>
    <col min="14975" max="14975" width="10.140625" style="109" customWidth="1"/>
    <col min="14976" max="14977" width="9.140625" style="109" customWidth="1"/>
    <col min="14978" max="14978" width="10.42578125" style="109" customWidth="1"/>
    <col min="14979" max="14981" width="10.5703125" style="109" customWidth="1"/>
    <col min="14982" max="14985" width="12.42578125" style="109" customWidth="1"/>
    <col min="14986" max="14986" width="14.42578125" style="109" customWidth="1"/>
    <col min="14987" max="14987" width="8.85546875" style="109"/>
    <col min="14988" max="14988" width="9.5703125" style="109" customWidth="1"/>
    <col min="14989" max="14991" width="8.85546875" style="109"/>
    <col min="14992" max="14992" width="8.5703125" style="109" customWidth="1"/>
    <col min="14993" max="14993" width="11.5703125" style="109" customWidth="1"/>
    <col min="14994" max="14996" width="9.5703125" style="109" customWidth="1"/>
    <col min="14997" max="14997" width="13.42578125" style="109" customWidth="1"/>
    <col min="14998" max="14998" width="8.85546875" style="109"/>
    <col min="14999" max="14999" width="13.85546875" style="109" customWidth="1"/>
    <col min="15000" max="15000" width="9.42578125" style="109" customWidth="1"/>
    <col min="15001" max="15004" width="8.85546875" style="109"/>
    <col min="15005" max="15006" width="10.85546875" style="109" customWidth="1"/>
    <col min="15007" max="15007" width="11.5703125" style="109" customWidth="1"/>
    <col min="15008" max="15012" width="10.85546875" style="109" customWidth="1"/>
    <col min="15013" max="15013" width="3.140625" style="109" customWidth="1"/>
    <col min="15014" max="15016" width="8.85546875" style="109"/>
    <col min="15017" max="15017" width="17" style="109" bestFit="1" customWidth="1"/>
    <col min="15018" max="15018" width="16.42578125" style="109" customWidth="1"/>
    <col min="15019" max="15136" width="8.85546875" style="109"/>
    <col min="15137" max="15137" width="10.42578125" style="109" customWidth="1"/>
    <col min="15138" max="15138" width="13.85546875" style="109" customWidth="1"/>
    <col min="15139" max="15139" width="11.42578125" style="109" customWidth="1"/>
    <col min="15140" max="15140" width="13.5703125" style="109" customWidth="1"/>
    <col min="15141" max="15141" width="17.5703125" style="109" customWidth="1"/>
    <col min="15142" max="15142" width="3" style="109" customWidth="1"/>
    <col min="15143" max="15144" width="10.42578125" style="109" customWidth="1"/>
    <col min="15145" max="15147" width="11.42578125" style="109" customWidth="1"/>
    <col min="15148" max="15148" width="18.42578125" style="109" customWidth="1"/>
    <col min="15149" max="15149" width="3.42578125" style="109" customWidth="1"/>
    <col min="15150" max="15150" width="8.85546875" style="109" customWidth="1"/>
    <col min="15151" max="15151" width="10.140625" style="109" customWidth="1"/>
    <col min="15152" max="15152" width="18.140625" style="109" customWidth="1"/>
    <col min="15153" max="15153" width="3.42578125" style="109" customWidth="1"/>
    <col min="15154" max="15154" width="16.5703125" style="109" customWidth="1"/>
    <col min="15155" max="15155" width="15" style="109" customWidth="1"/>
    <col min="15156" max="15159" width="14" style="109" customWidth="1"/>
    <col min="15160" max="15160" width="17.140625" style="109" customWidth="1"/>
    <col min="15161" max="15161" width="14" style="109" customWidth="1"/>
    <col min="15162" max="15162" width="20.85546875" style="109" customWidth="1"/>
    <col min="15163" max="15163" width="14" style="109" customWidth="1"/>
    <col min="15164" max="15164" width="3.42578125" style="109" customWidth="1"/>
    <col min="15165" max="15165" width="11.5703125" style="109" customWidth="1"/>
    <col min="15166" max="15166" width="12.5703125" style="109" customWidth="1"/>
    <col min="15167" max="15167" width="10.85546875" style="109" customWidth="1"/>
    <col min="15168" max="15168" width="13.85546875" style="109" customWidth="1"/>
    <col min="15169" max="15169" width="18.5703125" style="109" customWidth="1"/>
    <col min="15170" max="15170" width="6.5703125" style="109" customWidth="1"/>
    <col min="15171" max="15171" width="12" style="109" customWidth="1"/>
    <col min="15172" max="15172" width="14.42578125" style="109" customWidth="1"/>
    <col min="15173" max="15176" width="12" style="109" customWidth="1"/>
    <col min="15177" max="15177" width="1.85546875" style="109" customWidth="1"/>
    <col min="15178" max="15178" width="2.85546875" style="109" customWidth="1"/>
    <col min="15179" max="15179" width="12.5703125" style="109" customWidth="1"/>
    <col min="15180" max="15180" width="12" style="109" customWidth="1"/>
    <col min="15181" max="15181" width="11.5703125" style="109" customWidth="1"/>
    <col min="15182" max="15182" width="8.85546875" style="109"/>
    <col min="15183" max="15183" width="4.5703125" style="109" customWidth="1"/>
    <col min="15184" max="15184" width="23" style="109" customWidth="1"/>
    <col min="15185" max="15186" width="16.140625" style="109" customWidth="1"/>
    <col min="15187" max="15187" width="15.42578125" style="109" customWidth="1"/>
    <col min="15188" max="15188" width="18.42578125" style="109" customWidth="1"/>
    <col min="15189" max="15189" width="18" style="109" customWidth="1"/>
    <col min="15190" max="15190" width="22.85546875" style="109" customWidth="1"/>
    <col min="15191" max="15191" width="23.140625" style="109" customWidth="1"/>
    <col min="15192" max="15194" width="23" style="109" customWidth="1"/>
    <col min="15195" max="15195" width="14.140625" style="109" customWidth="1"/>
    <col min="15196" max="15196" width="14.42578125" style="109" customWidth="1"/>
    <col min="15197" max="15197" width="21.42578125" style="109" customWidth="1"/>
    <col min="15198" max="15198" width="23" style="109" customWidth="1"/>
    <col min="15199" max="15199" width="14.42578125" style="109" customWidth="1"/>
    <col min="15200" max="15200" width="16" style="109" customWidth="1"/>
    <col min="15201" max="15201" width="17.42578125" style="109" customWidth="1"/>
    <col min="15202" max="15204" width="16" style="109" customWidth="1"/>
    <col min="15205" max="15208" width="23" style="109" customWidth="1"/>
    <col min="15209" max="15209" width="16.140625" style="109" customWidth="1"/>
    <col min="15210" max="15210" width="16" style="109" customWidth="1"/>
    <col min="15211" max="15211" width="20.140625" style="109" customWidth="1"/>
    <col min="15212" max="15229" width="16" style="109" customWidth="1"/>
    <col min="15230" max="15230" width="2.5703125" style="109" customWidth="1"/>
    <col min="15231" max="15231" width="10.140625" style="109" customWidth="1"/>
    <col min="15232" max="15233" width="9.140625" style="109" customWidth="1"/>
    <col min="15234" max="15234" width="10.42578125" style="109" customWidth="1"/>
    <col min="15235" max="15237" width="10.5703125" style="109" customWidth="1"/>
    <col min="15238" max="15241" width="12.42578125" style="109" customWidth="1"/>
    <col min="15242" max="15242" width="14.42578125" style="109" customWidth="1"/>
    <col min="15243" max="15243" width="8.85546875" style="109"/>
    <col min="15244" max="15244" width="9.5703125" style="109" customWidth="1"/>
    <col min="15245" max="15247" width="8.85546875" style="109"/>
    <col min="15248" max="15248" width="8.5703125" style="109" customWidth="1"/>
    <col min="15249" max="15249" width="11.5703125" style="109" customWidth="1"/>
    <col min="15250" max="15252" width="9.5703125" style="109" customWidth="1"/>
    <col min="15253" max="15253" width="13.42578125" style="109" customWidth="1"/>
    <col min="15254" max="15254" width="8.85546875" style="109"/>
    <col min="15255" max="15255" width="13.85546875" style="109" customWidth="1"/>
    <col min="15256" max="15256" width="9.42578125" style="109" customWidth="1"/>
    <col min="15257" max="15260" width="8.85546875" style="109"/>
    <col min="15261" max="15262" width="10.85546875" style="109" customWidth="1"/>
    <col min="15263" max="15263" width="11.5703125" style="109" customWidth="1"/>
    <col min="15264" max="15268" width="10.85546875" style="109" customWidth="1"/>
    <col min="15269" max="15269" width="3.140625" style="109" customWidth="1"/>
    <col min="15270" max="15272" width="8.85546875" style="109"/>
    <col min="15273" max="15273" width="17" style="109" bestFit="1" customWidth="1"/>
    <col min="15274" max="15274" width="16.42578125" style="109" customWidth="1"/>
    <col min="15275" max="15392" width="8.85546875" style="109"/>
    <col min="15393" max="15393" width="10.42578125" style="109" customWidth="1"/>
    <col min="15394" max="15394" width="13.85546875" style="109" customWidth="1"/>
    <col min="15395" max="15395" width="11.42578125" style="109" customWidth="1"/>
    <col min="15396" max="15396" width="13.5703125" style="109" customWidth="1"/>
    <col min="15397" max="15397" width="17.5703125" style="109" customWidth="1"/>
    <col min="15398" max="15398" width="3" style="109" customWidth="1"/>
    <col min="15399" max="15400" width="10.42578125" style="109" customWidth="1"/>
    <col min="15401" max="15403" width="11.42578125" style="109" customWidth="1"/>
    <col min="15404" max="15404" width="18.42578125" style="109" customWidth="1"/>
    <col min="15405" max="15405" width="3.42578125" style="109" customWidth="1"/>
    <col min="15406" max="15406" width="8.85546875" style="109" customWidth="1"/>
    <col min="15407" max="15407" width="10.140625" style="109" customWidth="1"/>
    <col min="15408" max="15408" width="18.140625" style="109" customWidth="1"/>
    <col min="15409" max="15409" width="3.42578125" style="109" customWidth="1"/>
    <col min="15410" max="15410" width="16.5703125" style="109" customWidth="1"/>
    <col min="15411" max="15411" width="15" style="109" customWidth="1"/>
    <col min="15412" max="15415" width="14" style="109" customWidth="1"/>
    <col min="15416" max="15416" width="17.140625" style="109" customWidth="1"/>
    <col min="15417" max="15417" width="14" style="109" customWidth="1"/>
    <col min="15418" max="15418" width="20.85546875" style="109" customWidth="1"/>
    <col min="15419" max="15419" width="14" style="109" customWidth="1"/>
    <col min="15420" max="15420" width="3.42578125" style="109" customWidth="1"/>
    <col min="15421" max="15421" width="11.5703125" style="109" customWidth="1"/>
    <col min="15422" max="15422" width="12.5703125" style="109" customWidth="1"/>
    <col min="15423" max="15423" width="10.85546875" style="109" customWidth="1"/>
    <col min="15424" max="15424" width="13.85546875" style="109" customWidth="1"/>
    <col min="15425" max="15425" width="18.5703125" style="109" customWidth="1"/>
    <col min="15426" max="15426" width="6.5703125" style="109" customWidth="1"/>
    <col min="15427" max="15427" width="12" style="109" customWidth="1"/>
    <col min="15428" max="15428" width="14.42578125" style="109" customWidth="1"/>
    <col min="15429" max="15432" width="12" style="109" customWidth="1"/>
    <col min="15433" max="15433" width="1.85546875" style="109" customWidth="1"/>
    <col min="15434" max="15434" width="2.85546875" style="109" customWidth="1"/>
    <col min="15435" max="15435" width="12.5703125" style="109" customWidth="1"/>
    <col min="15436" max="15436" width="12" style="109" customWidth="1"/>
    <col min="15437" max="15437" width="11.5703125" style="109" customWidth="1"/>
    <col min="15438" max="15438" width="8.85546875" style="109"/>
    <col min="15439" max="15439" width="4.5703125" style="109" customWidth="1"/>
    <col min="15440" max="15440" width="23" style="109" customWidth="1"/>
    <col min="15441" max="15442" width="16.140625" style="109" customWidth="1"/>
    <col min="15443" max="15443" width="15.42578125" style="109" customWidth="1"/>
    <col min="15444" max="15444" width="18.42578125" style="109" customWidth="1"/>
    <col min="15445" max="15445" width="18" style="109" customWidth="1"/>
    <col min="15446" max="15446" width="22.85546875" style="109" customWidth="1"/>
    <col min="15447" max="15447" width="23.140625" style="109" customWidth="1"/>
    <col min="15448" max="15450" width="23" style="109" customWidth="1"/>
    <col min="15451" max="15451" width="14.140625" style="109" customWidth="1"/>
    <col min="15452" max="15452" width="14.42578125" style="109" customWidth="1"/>
    <col min="15453" max="15453" width="21.42578125" style="109" customWidth="1"/>
    <col min="15454" max="15454" width="23" style="109" customWidth="1"/>
    <col min="15455" max="15455" width="14.42578125" style="109" customWidth="1"/>
    <col min="15456" max="15456" width="16" style="109" customWidth="1"/>
    <col min="15457" max="15457" width="17.42578125" style="109" customWidth="1"/>
    <col min="15458" max="15460" width="16" style="109" customWidth="1"/>
    <col min="15461" max="15464" width="23" style="109" customWidth="1"/>
    <col min="15465" max="15465" width="16.140625" style="109" customWidth="1"/>
    <col min="15466" max="15466" width="16" style="109" customWidth="1"/>
    <col min="15467" max="15467" width="20.140625" style="109" customWidth="1"/>
    <col min="15468" max="15485" width="16" style="109" customWidth="1"/>
    <col min="15486" max="15486" width="2.5703125" style="109" customWidth="1"/>
    <col min="15487" max="15487" width="10.140625" style="109" customWidth="1"/>
    <col min="15488" max="15489" width="9.140625" style="109" customWidth="1"/>
    <col min="15490" max="15490" width="10.42578125" style="109" customWidth="1"/>
    <col min="15491" max="15493" width="10.5703125" style="109" customWidth="1"/>
    <col min="15494" max="15497" width="12.42578125" style="109" customWidth="1"/>
    <col min="15498" max="15498" width="14.42578125" style="109" customWidth="1"/>
    <col min="15499" max="15499" width="8.85546875" style="109"/>
    <col min="15500" max="15500" width="9.5703125" style="109" customWidth="1"/>
    <col min="15501" max="15503" width="8.85546875" style="109"/>
    <col min="15504" max="15504" width="8.5703125" style="109" customWidth="1"/>
    <col min="15505" max="15505" width="11.5703125" style="109" customWidth="1"/>
    <col min="15506" max="15508" width="9.5703125" style="109" customWidth="1"/>
    <col min="15509" max="15509" width="13.42578125" style="109" customWidth="1"/>
    <col min="15510" max="15510" width="8.85546875" style="109"/>
    <col min="15511" max="15511" width="13.85546875" style="109" customWidth="1"/>
    <col min="15512" max="15512" width="9.42578125" style="109" customWidth="1"/>
    <col min="15513" max="15516" width="8.85546875" style="109"/>
    <col min="15517" max="15518" width="10.85546875" style="109" customWidth="1"/>
    <col min="15519" max="15519" width="11.5703125" style="109" customWidth="1"/>
    <col min="15520" max="15524" width="10.85546875" style="109" customWidth="1"/>
    <col min="15525" max="15525" width="3.140625" style="109" customWidth="1"/>
    <col min="15526" max="15528" width="8.85546875" style="109"/>
    <col min="15529" max="15529" width="17" style="109" bestFit="1" customWidth="1"/>
    <col min="15530" max="15530" width="16.42578125" style="109" customWidth="1"/>
    <col min="15531" max="15648" width="8.85546875" style="109"/>
    <col min="15649" max="15649" width="10.42578125" style="109" customWidth="1"/>
    <col min="15650" max="15650" width="13.85546875" style="109" customWidth="1"/>
    <col min="15651" max="15651" width="11.42578125" style="109" customWidth="1"/>
    <col min="15652" max="15652" width="13.5703125" style="109" customWidth="1"/>
    <col min="15653" max="15653" width="17.5703125" style="109" customWidth="1"/>
    <col min="15654" max="15654" width="3" style="109" customWidth="1"/>
    <col min="15655" max="15656" width="10.42578125" style="109" customWidth="1"/>
    <col min="15657" max="15659" width="11.42578125" style="109" customWidth="1"/>
    <col min="15660" max="15660" width="18.42578125" style="109" customWidth="1"/>
    <col min="15661" max="15661" width="3.42578125" style="109" customWidth="1"/>
    <col min="15662" max="15662" width="8.85546875" style="109" customWidth="1"/>
    <col min="15663" max="15663" width="10.140625" style="109" customWidth="1"/>
    <col min="15664" max="15664" width="18.140625" style="109" customWidth="1"/>
    <col min="15665" max="15665" width="3.42578125" style="109" customWidth="1"/>
    <col min="15666" max="15666" width="16.5703125" style="109" customWidth="1"/>
    <col min="15667" max="15667" width="15" style="109" customWidth="1"/>
    <col min="15668" max="15671" width="14" style="109" customWidth="1"/>
    <col min="15672" max="15672" width="17.140625" style="109" customWidth="1"/>
    <col min="15673" max="15673" width="14" style="109" customWidth="1"/>
    <col min="15674" max="15674" width="20.85546875" style="109" customWidth="1"/>
    <col min="15675" max="15675" width="14" style="109" customWidth="1"/>
    <col min="15676" max="15676" width="3.42578125" style="109" customWidth="1"/>
    <col min="15677" max="15677" width="11.5703125" style="109" customWidth="1"/>
    <col min="15678" max="15678" width="12.5703125" style="109" customWidth="1"/>
    <col min="15679" max="15679" width="10.85546875" style="109" customWidth="1"/>
    <col min="15680" max="15680" width="13.85546875" style="109" customWidth="1"/>
    <col min="15681" max="15681" width="18.5703125" style="109" customWidth="1"/>
    <col min="15682" max="15682" width="6.5703125" style="109" customWidth="1"/>
    <col min="15683" max="15683" width="12" style="109" customWidth="1"/>
    <col min="15684" max="15684" width="14.42578125" style="109" customWidth="1"/>
    <col min="15685" max="15688" width="12" style="109" customWidth="1"/>
    <col min="15689" max="15689" width="1.85546875" style="109" customWidth="1"/>
    <col min="15690" max="15690" width="2.85546875" style="109" customWidth="1"/>
    <col min="15691" max="15691" width="12.5703125" style="109" customWidth="1"/>
    <col min="15692" max="15692" width="12" style="109" customWidth="1"/>
    <col min="15693" max="15693" width="11.5703125" style="109" customWidth="1"/>
    <col min="15694" max="15694" width="8.85546875" style="109"/>
    <col min="15695" max="15695" width="4.5703125" style="109" customWidth="1"/>
    <col min="15696" max="15696" width="23" style="109" customWidth="1"/>
    <col min="15697" max="15698" width="16.140625" style="109" customWidth="1"/>
    <col min="15699" max="15699" width="15.42578125" style="109" customWidth="1"/>
    <col min="15700" max="15700" width="18.42578125" style="109" customWidth="1"/>
    <col min="15701" max="15701" width="18" style="109" customWidth="1"/>
    <col min="15702" max="15702" width="22.85546875" style="109" customWidth="1"/>
    <col min="15703" max="15703" width="23.140625" style="109" customWidth="1"/>
    <col min="15704" max="15706" width="23" style="109" customWidth="1"/>
    <col min="15707" max="15707" width="14.140625" style="109" customWidth="1"/>
    <col min="15708" max="15708" width="14.42578125" style="109" customWidth="1"/>
    <col min="15709" max="15709" width="21.42578125" style="109" customWidth="1"/>
    <col min="15710" max="15710" width="23" style="109" customWidth="1"/>
    <col min="15711" max="15711" width="14.42578125" style="109" customWidth="1"/>
    <col min="15712" max="15712" width="16" style="109" customWidth="1"/>
    <col min="15713" max="15713" width="17.42578125" style="109" customWidth="1"/>
    <col min="15714" max="15716" width="16" style="109" customWidth="1"/>
    <col min="15717" max="15720" width="23" style="109" customWidth="1"/>
    <col min="15721" max="15721" width="16.140625" style="109" customWidth="1"/>
    <col min="15722" max="15722" width="16" style="109" customWidth="1"/>
    <col min="15723" max="15723" width="20.140625" style="109" customWidth="1"/>
    <col min="15724" max="15741" width="16" style="109" customWidth="1"/>
    <col min="15742" max="15742" width="2.5703125" style="109" customWidth="1"/>
    <col min="15743" max="15743" width="10.140625" style="109" customWidth="1"/>
    <col min="15744" max="15745" width="9.140625" style="109" customWidth="1"/>
    <col min="15746" max="15746" width="10.42578125" style="109" customWidth="1"/>
    <col min="15747" max="15749" width="10.5703125" style="109" customWidth="1"/>
    <col min="15750" max="15753" width="12.42578125" style="109" customWidth="1"/>
    <col min="15754" max="15754" width="14.42578125" style="109" customWidth="1"/>
    <col min="15755" max="15755" width="8.85546875" style="109"/>
    <col min="15756" max="15756" width="9.5703125" style="109" customWidth="1"/>
    <col min="15757" max="15759" width="8.85546875" style="109"/>
    <col min="15760" max="15760" width="8.5703125" style="109" customWidth="1"/>
    <col min="15761" max="15761" width="11.5703125" style="109" customWidth="1"/>
    <col min="15762" max="15764" width="9.5703125" style="109" customWidth="1"/>
    <col min="15765" max="15765" width="13.42578125" style="109" customWidth="1"/>
    <col min="15766" max="15766" width="8.85546875" style="109"/>
    <col min="15767" max="15767" width="13.85546875" style="109" customWidth="1"/>
    <col min="15768" max="15768" width="9.42578125" style="109" customWidth="1"/>
    <col min="15769" max="15772" width="8.85546875" style="109"/>
    <col min="15773" max="15774" width="10.85546875" style="109" customWidth="1"/>
    <col min="15775" max="15775" width="11.5703125" style="109" customWidth="1"/>
    <col min="15776" max="15780" width="10.85546875" style="109" customWidth="1"/>
    <col min="15781" max="15781" width="3.140625" style="109" customWidth="1"/>
    <col min="15782" max="15784" width="8.85546875" style="109"/>
    <col min="15785" max="15785" width="17" style="109" bestFit="1" customWidth="1"/>
    <col min="15786" max="15786" width="16.42578125" style="109" customWidth="1"/>
    <col min="15787" max="15904" width="8.85546875" style="109"/>
    <col min="15905" max="15905" width="10.42578125" style="109" customWidth="1"/>
    <col min="15906" max="15906" width="13.85546875" style="109" customWidth="1"/>
    <col min="15907" max="15907" width="11.42578125" style="109" customWidth="1"/>
    <col min="15908" max="15908" width="13.5703125" style="109" customWidth="1"/>
    <col min="15909" max="15909" width="17.5703125" style="109" customWidth="1"/>
    <col min="15910" max="15910" width="3" style="109" customWidth="1"/>
    <col min="15911" max="15912" width="10.42578125" style="109" customWidth="1"/>
    <col min="15913" max="15915" width="11.42578125" style="109" customWidth="1"/>
    <col min="15916" max="15916" width="18.42578125" style="109" customWidth="1"/>
    <col min="15917" max="15917" width="3.42578125" style="109" customWidth="1"/>
    <col min="15918" max="15918" width="8.85546875" style="109" customWidth="1"/>
    <col min="15919" max="15919" width="10.140625" style="109" customWidth="1"/>
    <col min="15920" max="15920" width="18.140625" style="109" customWidth="1"/>
    <col min="15921" max="15921" width="3.42578125" style="109" customWidth="1"/>
    <col min="15922" max="15922" width="16.5703125" style="109" customWidth="1"/>
    <col min="15923" max="15923" width="15" style="109" customWidth="1"/>
    <col min="15924" max="15927" width="14" style="109" customWidth="1"/>
    <col min="15928" max="15928" width="17.140625" style="109" customWidth="1"/>
    <col min="15929" max="15929" width="14" style="109" customWidth="1"/>
    <col min="15930" max="15930" width="20.85546875" style="109" customWidth="1"/>
    <col min="15931" max="15931" width="14" style="109" customWidth="1"/>
    <col min="15932" max="15932" width="3.42578125" style="109" customWidth="1"/>
    <col min="15933" max="15933" width="11.5703125" style="109" customWidth="1"/>
    <col min="15934" max="15934" width="12.5703125" style="109" customWidth="1"/>
    <col min="15935" max="15935" width="10.85546875" style="109" customWidth="1"/>
    <col min="15936" max="15936" width="13.85546875" style="109" customWidth="1"/>
    <col min="15937" max="15937" width="18.5703125" style="109" customWidth="1"/>
    <col min="15938" max="15938" width="6.5703125" style="109" customWidth="1"/>
    <col min="15939" max="15939" width="12" style="109" customWidth="1"/>
    <col min="15940" max="15940" width="14.42578125" style="109" customWidth="1"/>
    <col min="15941" max="15944" width="12" style="109" customWidth="1"/>
    <col min="15945" max="15945" width="1.85546875" style="109" customWidth="1"/>
    <col min="15946" max="15946" width="2.85546875" style="109" customWidth="1"/>
    <col min="15947" max="15947" width="12.5703125" style="109" customWidth="1"/>
    <col min="15948" max="15948" width="12" style="109" customWidth="1"/>
    <col min="15949" max="15949" width="11.5703125" style="109" customWidth="1"/>
    <col min="15950" max="15950" width="8.85546875" style="109"/>
    <col min="15951" max="15951" width="4.5703125" style="109" customWidth="1"/>
    <col min="15952" max="15952" width="23" style="109" customWidth="1"/>
    <col min="15953" max="15954" width="16.140625" style="109" customWidth="1"/>
    <col min="15955" max="15955" width="15.42578125" style="109" customWidth="1"/>
    <col min="15956" max="15956" width="18.42578125" style="109" customWidth="1"/>
    <col min="15957" max="15957" width="18" style="109" customWidth="1"/>
    <col min="15958" max="15958" width="22.85546875" style="109" customWidth="1"/>
    <col min="15959" max="15959" width="23.140625" style="109" customWidth="1"/>
    <col min="15960" max="15962" width="23" style="109" customWidth="1"/>
    <col min="15963" max="15963" width="14.140625" style="109" customWidth="1"/>
    <col min="15964" max="15964" width="14.42578125" style="109" customWidth="1"/>
    <col min="15965" max="15965" width="21.42578125" style="109" customWidth="1"/>
    <col min="15966" max="15966" width="23" style="109" customWidth="1"/>
    <col min="15967" max="15967" width="14.42578125" style="109" customWidth="1"/>
    <col min="15968" max="15968" width="16" style="109" customWidth="1"/>
    <col min="15969" max="15969" width="17.42578125" style="109" customWidth="1"/>
    <col min="15970" max="15972" width="16" style="109" customWidth="1"/>
    <col min="15973" max="15976" width="23" style="109" customWidth="1"/>
    <col min="15977" max="15977" width="16.140625" style="109" customWidth="1"/>
    <col min="15978" max="15978" width="16" style="109" customWidth="1"/>
    <col min="15979" max="15979" width="20.140625" style="109" customWidth="1"/>
    <col min="15980" max="15997" width="16" style="109" customWidth="1"/>
    <col min="15998" max="15998" width="2.5703125" style="109" customWidth="1"/>
    <col min="15999" max="15999" width="10.140625" style="109" customWidth="1"/>
    <col min="16000" max="16001" width="9.140625" style="109" customWidth="1"/>
    <col min="16002" max="16002" width="10.42578125" style="109" customWidth="1"/>
    <col min="16003" max="16005" width="10.5703125" style="109" customWidth="1"/>
    <col min="16006" max="16009" width="12.42578125" style="109" customWidth="1"/>
    <col min="16010" max="16010" width="14.42578125" style="109" customWidth="1"/>
    <col min="16011" max="16011" width="8.85546875" style="109"/>
    <col min="16012" max="16012" width="9.5703125" style="109" customWidth="1"/>
    <col min="16013" max="16015" width="8.85546875" style="109"/>
    <col min="16016" max="16016" width="8.5703125" style="109" customWidth="1"/>
    <col min="16017" max="16017" width="11.5703125" style="109" customWidth="1"/>
    <col min="16018" max="16020" width="9.5703125" style="109" customWidth="1"/>
    <col min="16021" max="16021" width="13.42578125" style="109" customWidth="1"/>
    <col min="16022" max="16022" width="8.85546875" style="109"/>
    <col min="16023" max="16023" width="13.85546875" style="109" customWidth="1"/>
    <col min="16024" max="16024" width="9.42578125" style="109" customWidth="1"/>
    <col min="16025" max="16028" width="8.85546875" style="109"/>
    <col min="16029" max="16030" width="10.85546875" style="109" customWidth="1"/>
    <col min="16031" max="16031" width="11.5703125" style="109" customWidth="1"/>
    <col min="16032" max="16036" width="10.85546875" style="109" customWidth="1"/>
    <col min="16037" max="16037" width="3.140625" style="109" customWidth="1"/>
    <col min="16038" max="16040" width="8.85546875" style="109"/>
    <col min="16041" max="16041" width="17" style="109" bestFit="1" customWidth="1"/>
    <col min="16042" max="16042" width="16.42578125" style="109" customWidth="1"/>
    <col min="16043" max="16384" width="8.85546875" style="109"/>
  </cols>
  <sheetData>
    <row r="1" spans="1:11" ht="15.6" customHeight="1" x14ac:dyDescent="0.25">
      <c r="C1" s="110" t="s">
        <v>72</v>
      </c>
      <c r="D1" s="110" t="s">
        <v>73</v>
      </c>
      <c r="E1" s="110" t="s">
        <v>74</v>
      </c>
      <c r="F1" s="110" t="s">
        <v>56</v>
      </c>
      <c r="G1" s="110" t="s">
        <v>57</v>
      </c>
      <c r="H1" s="110" t="s">
        <v>76</v>
      </c>
      <c r="I1" s="110" t="s">
        <v>58</v>
      </c>
      <c r="J1" s="110" t="s">
        <v>77</v>
      </c>
      <c r="K1" s="110" t="str">
        <f>K9</f>
        <v>ib/p</v>
      </c>
    </row>
    <row r="2" spans="1:11" x14ac:dyDescent="0.25">
      <c r="I2" s="109" t="s">
        <v>59</v>
      </c>
    </row>
    <row r="3" spans="1:11" x14ac:dyDescent="0.25">
      <c r="D3" s="109" t="s">
        <v>60</v>
      </c>
      <c r="I3" s="109" t="s">
        <v>61</v>
      </c>
    </row>
    <row r="4" spans="1:11" s="111" customFormat="1" x14ac:dyDescent="0.25">
      <c r="C4" s="109" t="s">
        <v>62</v>
      </c>
      <c r="D4" s="109" t="s">
        <v>63</v>
      </c>
      <c r="E4" s="109"/>
      <c r="F4" s="109"/>
      <c r="G4" s="109"/>
      <c r="H4" s="109"/>
      <c r="I4" s="109"/>
      <c r="J4" s="109"/>
      <c r="K4" s="109"/>
    </row>
    <row r="5" spans="1:11" x14ac:dyDescent="0.25">
      <c r="C5" s="112">
        <v>13.901334282547905</v>
      </c>
      <c r="J5" s="113" t="s">
        <v>64</v>
      </c>
    </row>
    <row r="6" spans="1:11" s="111" customFormat="1" ht="75" x14ac:dyDescent="0.25">
      <c r="C6" s="111" t="s">
        <v>65</v>
      </c>
      <c r="D6" s="114" t="s">
        <v>66</v>
      </c>
      <c r="E6" s="114"/>
      <c r="F6" s="114"/>
      <c r="G6" s="114"/>
      <c r="J6" s="115" t="s">
        <v>67</v>
      </c>
    </row>
    <row r="7" spans="1:11" s="111" customFormat="1" ht="60" x14ac:dyDescent="0.25">
      <c r="C7" s="111" t="s">
        <v>94</v>
      </c>
      <c r="D7" s="114" t="s">
        <v>69</v>
      </c>
      <c r="E7" s="116" t="s">
        <v>64</v>
      </c>
      <c r="F7" s="116"/>
      <c r="G7" s="116"/>
      <c r="H7" s="114" t="s">
        <v>70</v>
      </c>
      <c r="I7" s="114"/>
      <c r="K7" s="116" t="s">
        <v>71</v>
      </c>
    </row>
    <row r="8" spans="1:11" x14ac:dyDescent="0.25">
      <c r="C8" s="111" t="s">
        <v>68</v>
      </c>
    </row>
    <row r="9" spans="1:11" s="111" customFormat="1" ht="30" x14ac:dyDescent="0.25">
      <c r="B9" s="117" t="s">
        <v>93</v>
      </c>
      <c r="C9" s="111" t="s">
        <v>72</v>
      </c>
      <c r="D9" s="118" t="s">
        <v>73</v>
      </c>
      <c r="E9" s="118" t="s">
        <v>74</v>
      </c>
      <c r="F9" s="118"/>
      <c r="G9" s="118"/>
      <c r="H9" s="111" t="s">
        <v>76</v>
      </c>
      <c r="J9" s="110" t="s">
        <v>77</v>
      </c>
      <c r="K9" s="110" t="s">
        <v>78</v>
      </c>
    </row>
    <row r="10" spans="1:11" s="111" customFormat="1" x14ac:dyDescent="0.25">
      <c r="A10" s="106">
        <v>1780</v>
      </c>
      <c r="B10" s="119">
        <v>82.035928143712582</v>
      </c>
      <c r="C10" s="120">
        <f t="shared" ref="C10:C29" si="0">B10*(($C$30/$B$30))</f>
        <v>115.04847986852918</v>
      </c>
      <c r="D10" s="118"/>
      <c r="E10" s="118"/>
      <c r="F10" s="118"/>
      <c r="G10" s="118"/>
      <c r="J10" s="110"/>
      <c r="K10" s="110"/>
    </row>
    <row r="11" spans="1:11" s="111" customFormat="1" x14ac:dyDescent="0.25">
      <c r="A11" s="106">
        <v>1781</v>
      </c>
      <c r="B11" s="119">
        <v>66.467065868263475</v>
      </c>
      <c r="C11" s="120">
        <f t="shared" si="0"/>
        <v>93.214461791290063</v>
      </c>
      <c r="D11" s="118"/>
      <c r="E11" s="118"/>
      <c r="F11" s="118"/>
      <c r="G11" s="118"/>
      <c r="J11" s="110"/>
      <c r="K11" s="110"/>
    </row>
    <row r="12" spans="1:11" s="111" customFormat="1" x14ac:dyDescent="0.25">
      <c r="A12" s="106">
        <v>1782</v>
      </c>
      <c r="B12" s="119">
        <v>72.455089820359291</v>
      </c>
      <c r="C12" s="120">
        <f t="shared" si="0"/>
        <v>101.61216105176666</v>
      </c>
      <c r="D12" s="118"/>
      <c r="E12" s="118"/>
      <c r="F12" s="118"/>
      <c r="G12" s="118"/>
      <c r="J12" s="110"/>
      <c r="K12" s="110"/>
    </row>
    <row r="13" spans="1:11" s="111" customFormat="1" x14ac:dyDescent="0.25">
      <c r="A13" s="106">
        <v>1783</v>
      </c>
      <c r="B13" s="119">
        <v>63.473053892215574</v>
      </c>
      <c r="C13" s="120">
        <f t="shared" si="0"/>
        <v>89.015612161051777</v>
      </c>
      <c r="D13" s="118"/>
      <c r="E13" s="118"/>
      <c r="F13" s="118"/>
      <c r="G13" s="118"/>
      <c r="J13" s="110"/>
      <c r="K13" s="110"/>
    </row>
    <row r="14" spans="1:11" s="111" customFormat="1" x14ac:dyDescent="0.25">
      <c r="A14" s="106">
        <v>1784</v>
      </c>
      <c r="B14" s="119">
        <v>61.077844311377241</v>
      </c>
      <c r="C14" s="120">
        <f t="shared" si="0"/>
        <v>85.656532456861129</v>
      </c>
      <c r="D14" s="118"/>
      <c r="E14" s="118"/>
      <c r="F14" s="118"/>
      <c r="G14" s="118"/>
      <c r="J14" s="110"/>
      <c r="K14" s="110"/>
    </row>
    <row r="15" spans="1:11" s="111" customFormat="1" x14ac:dyDescent="0.25">
      <c r="A15" s="106">
        <v>1785</v>
      </c>
      <c r="B15" s="119">
        <v>58.083832335329348</v>
      </c>
      <c r="C15" s="120">
        <f t="shared" si="0"/>
        <v>81.457682826622857</v>
      </c>
      <c r="D15" s="118"/>
      <c r="E15" s="118"/>
      <c r="F15" s="118"/>
      <c r="G15" s="118"/>
      <c r="J15" s="110"/>
      <c r="K15" s="110"/>
    </row>
    <row r="16" spans="1:11" s="111" customFormat="1" x14ac:dyDescent="0.25">
      <c r="A16" s="106">
        <v>1786</v>
      </c>
      <c r="B16" s="119">
        <v>55.029940119760482</v>
      </c>
      <c r="C16" s="120">
        <f t="shared" si="0"/>
        <v>77.174856203779797</v>
      </c>
      <c r="D16" s="118"/>
      <c r="E16" s="118"/>
      <c r="F16" s="118"/>
      <c r="G16" s="118"/>
      <c r="J16" s="110"/>
      <c r="K16" s="110"/>
    </row>
    <row r="17" spans="1:11" s="111" customFormat="1" x14ac:dyDescent="0.25">
      <c r="A17" s="106">
        <v>1787</v>
      </c>
      <c r="B17" s="119">
        <v>54.011976047904191</v>
      </c>
      <c r="C17" s="120">
        <f t="shared" si="0"/>
        <v>75.747247329498776</v>
      </c>
      <c r="D17" s="118"/>
      <c r="E17" s="118"/>
      <c r="F17" s="118"/>
      <c r="G17" s="118"/>
      <c r="J17" s="110"/>
      <c r="K17" s="110"/>
    </row>
    <row r="18" spans="1:11" s="111" customFormat="1" x14ac:dyDescent="0.25">
      <c r="A18" s="106">
        <v>1788</v>
      </c>
      <c r="B18" s="119">
        <v>51.616766467065865</v>
      </c>
      <c r="C18" s="120">
        <f t="shared" si="0"/>
        <v>72.388167625308142</v>
      </c>
      <c r="D18" s="118"/>
      <c r="E18" s="118"/>
      <c r="F18" s="118"/>
      <c r="G18" s="118"/>
      <c r="J18" s="110"/>
      <c r="K18" s="110"/>
    </row>
    <row r="19" spans="1:11" s="111" customFormat="1" x14ac:dyDescent="0.25">
      <c r="A19" s="106">
        <v>1789</v>
      </c>
      <c r="B19" s="119">
        <v>51.137724550898199</v>
      </c>
      <c r="C19" s="120">
        <f t="shared" si="0"/>
        <v>71.716351684470013</v>
      </c>
      <c r="D19" s="118"/>
      <c r="E19" s="118"/>
      <c r="F19" s="118"/>
      <c r="G19" s="118"/>
      <c r="J19" s="110"/>
      <c r="K19" s="110"/>
    </row>
    <row r="20" spans="1:11" x14ac:dyDescent="0.25">
      <c r="A20" s="107">
        <f t="shared" ref="A20:A28" si="1">A21-1</f>
        <v>1790</v>
      </c>
      <c r="B20" s="119">
        <v>53.053892215568865</v>
      </c>
      <c r="C20" s="120">
        <f t="shared" si="0"/>
        <v>74.403615447822531</v>
      </c>
    </row>
    <row r="21" spans="1:11" x14ac:dyDescent="0.25">
      <c r="A21" s="107">
        <f t="shared" si="1"/>
        <v>1791</v>
      </c>
      <c r="B21" s="119">
        <v>54.491017964071858</v>
      </c>
      <c r="C21" s="120">
        <f t="shared" si="0"/>
        <v>76.419063270336906</v>
      </c>
    </row>
    <row r="22" spans="1:11" x14ac:dyDescent="0.25">
      <c r="A22" s="107">
        <f t="shared" si="1"/>
        <v>1792</v>
      </c>
      <c r="B22" s="119">
        <v>55.508982035928149</v>
      </c>
      <c r="C22" s="120">
        <f t="shared" si="0"/>
        <v>77.846672144617926</v>
      </c>
    </row>
    <row r="23" spans="1:11" x14ac:dyDescent="0.25">
      <c r="A23" s="107">
        <f t="shared" si="1"/>
        <v>1793</v>
      </c>
      <c r="B23" s="119">
        <v>57.425149700598801</v>
      </c>
      <c r="C23" s="120">
        <f t="shared" si="0"/>
        <v>80.533935907970431</v>
      </c>
    </row>
    <row r="24" spans="1:11" x14ac:dyDescent="0.25">
      <c r="A24" s="107">
        <f t="shared" si="1"/>
        <v>1794</v>
      </c>
      <c r="B24" s="119">
        <v>63.712574850299404</v>
      </c>
      <c r="C24" s="120">
        <f t="shared" si="0"/>
        <v>89.351520131470835</v>
      </c>
    </row>
    <row r="25" spans="1:11" x14ac:dyDescent="0.25">
      <c r="A25" s="107">
        <f t="shared" si="1"/>
        <v>1795</v>
      </c>
      <c r="B25" s="119">
        <v>72.874251497005986</v>
      </c>
      <c r="C25" s="120">
        <f t="shared" si="0"/>
        <v>102.2</v>
      </c>
    </row>
    <row r="26" spans="1:11" x14ac:dyDescent="0.25">
      <c r="A26" s="107">
        <f t="shared" si="1"/>
        <v>1796</v>
      </c>
      <c r="B26" s="119">
        <v>76.706586826347305</v>
      </c>
      <c r="C26" s="120">
        <f t="shared" si="0"/>
        <v>107.57452752670503</v>
      </c>
    </row>
    <row r="27" spans="1:11" x14ac:dyDescent="0.25">
      <c r="A27" s="107">
        <f t="shared" si="1"/>
        <v>1797</v>
      </c>
      <c r="B27" s="119">
        <v>73.832335329341319</v>
      </c>
      <c r="C27" s="120">
        <f t="shared" si="0"/>
        <v>103.54363188167626</v>
      </c>
    </row>
    <row r="28" spans="1:11" x14ac:dyDescent="0.25">
      <c r="A28" s="107">
        <f t="shared" si="1"/>
        <v>1798</v>
      </c>
      <c r="B28" s="119">
        <v>71.377245508982043</v>
      </c>
      <c r="C28" s="120">
        <f t="shared" si="0"/>
        <v>100.10057518488087</v>
      </c>
    </row>
    <row r="29" spans="1:11" x14ac:dyDescent="0.25">
      <c r="A29" s="107">
        <f>A30-1</f>
        <v>1799</v>
      </c>
      <c r="B29" s="119">
        <v>71.377245508982043</v>
      </c>
      <c r="C29" s="120">
        <f t="shared" si="0"/>
        <v>100.10057518488087</v>
      </c>
    </row>
    <row r="30" spans="1:11" x14ac:dyDescent="0.25">
      <c r="A30" s="107">
        <v>1800</v>
      </c>
      <c r="B30" s="119">
        <v>72.874251497005986</v>
      </c>
      <c r="C30" s="109">
        <v>102.2</v>
      </c>
      <c r="J30" s="112">
        <v>59.591836734693878</v>
      </c>
    </row>
    <row r="31" spans="1:11" x14ac:dyDescent="0.25">
      <c r="A31" s="107">
        <v>1801</v>
      </c>
      <c r="B31" s="119">
        <v>73.832335329341319</v>
      </c>
      <c r="C31" s="109">
        <v>112.6</v>
      </c>
      <c r="J31" s="112">
        <v>65.655976676384839</v>
      </c>
    </row>
    <row r="32" spans="1:11" x14ac:dyDescent="0.25">
      <c r="A32" s="107">
        <v>1802</v>
      </c>
      <c r="B32" s="119">
        <v>62.215568862275454</v>
      </c>
      <c r="C32" s="109">
        <v>92.8</v>
      </c>
      <c r="J32" s="112">
        <v>54.110787172011662</v>
      </c>
    </row>
    <row r="33" spans="1:10" x14ac:dyDescent="0.25">
      <c r="A33" s="107">
        <v>1803</v>
      </c>
      <c r="B33" s="119">
        <v>65.628742514970057</v>
      </c>
      <c r="C33" s="109">
        <v>93.5</v>
      </c>
      <c r="J33" s="112">
        <v>54.518950437317784</v>
      </c>
    </row>
    <row r="34" spans="1:10" x14ac:dyDescent="0.25">
      <c r="A34" s="107">
        <v>1804</v>
      </c>
      <c r="B34" s="119">
        <v>68.502994011976057</v>
      </c>
      <c r="C34" s="109">
        <v>100</v>
      </c>
      <c r="J34" s="112">
        <v>58.309037900874635</v>
      </c>
    </row>
    <row r="35" spans="1:10" x14ac:dyDescent="0.25">
      <c r="A35" s="107">
        <v>1805</v>
      </c>
      <c r="B35" s="119">
        <v>68.023952095808383</v>
      </c>
      <c r="C35" s="109">
        <v>111.9</v>
      </c>
      <c r="J35" s="112">
        <v>65.247813411078724</v>
      </c>
    </row>
    <row r="36" spans="1:10" x14ac:dyDescent="0.25">
      <c r="A36" s="107">
        <v>1806</v>
      </c>
      <c r="B36" s="119">
        <v>70.898203592814369</v>
      </c>
      <c r="C36" s="109">
        <v>106.3</v>
      </c>
      <c r="J36" s="112">
        <v>61.982507288629741</v>
      </c>
    </row>
    <row r="37" spans="1:10" x14ac:dyDescent="0.25">
      <c r="A37" s="107">
        <v>1807</v>
      </c>
      <c r="B37" s="119">
        <v>67.06586826347305</v>
      </c>
      <c r="C37" s="109">
        <v>103.1</v>
      </c>
      <c r="J37" s="112">
        <v>60.116618075801746</v>
      </c>
    </row>
    <row r="38" spans="1:10" x14ac:dyDescent="0.25">
      <c r="A38" s="107">
        <v>1808</v>
      </c>
      <c r="B38" s="119">
        <v>72.874251497005986</v>
      </c>
      <c r="C38" s="109">
        <v>91.3</v>
      </c>
      <c r="J38" s="112">
        <v>53.236151603498541</v>
      </c>
    </row>
    <row r="39" spans="1:10" x14ac:dyDescent="0.25">
      <c r="A39" s="107">
        <v>1809</v>
      </c>
      <c r="B39" s="119">
        <v>71.377245508982043</v>
      </c>
      <c r="C39" s="109">
        <v>103.1</v>
      </c>
      <c r="J39" s="112">
        <v>60.116618075801746</v>
      </c>
    </row>
    <row r="40" spans="1:10" x14ac:dyDescent="0.25">
      <c r="A40" s="107">
        <v>1810</v>
      </c>
      <c r="B40" s="119">
        <v>71.377245508982043</v>
      </c>
      <c r="C40" s="109">
        <v>103.8</v>
      </c>
      <c r="J40" s="112">
        <v>60.524781341107875</v>
      </c>
    </row>
    <row r="41" spans="1:10" x14ac:dyDescent="0.25">
      <c r="A41" s="107">
        <v>1811</v>
      </c>
      <c r="B41" s="119">
        <v>76.227544910179645</v>
      </c>
      <c r="C41" s="109">
        <v>100</v>
      </c>
      <c r="J41" s="112">
        <v>58.309037900874635</v>
      </c>
    </row>
    <row r="42" spans="1:10" x14ac:dyDescent="0.25">
      <c r="A42" s="107">
        <v>1812</v>
      </c>
      <c r="B42" s="119">
        <v>77.185628742514979</v>
      </c>
      <c r="C42" s="109">
        <v>103.8</v>
      </c>
      <c r="J42" s="112">
        <v>60.524781341107875</v>
      </c>
    </row>
    <row r="43" spans="1:10" x14ac:dyDescent="0.25">
      <c r="A43" s="107">
        <v>1813</v>
      </c>
      <c r="B43" s="119">
        <v>92.634730538922156</v>
      </c>
      <c r="C43" s="109">
        <v>128.5</v>
      </c>
      <c r="J43" s="112">
        <v>74.927113702623913</v>
      </c>
    </row>
    <row r="44" spans="1:10" x14ac:dyDescent="0.25">
      <c r="A44" s="107">
        <v>1814</v>
      </c>
      <c r="B44" s="119">
        <v>101.79640718562875</v>
      </c>
      <c r="C44" s="109">
        <v>144.4</v>
      </c>
      <c r="J44" s="112">
        <v>84.198250728862973</v>
      </c>
    </row>
    <row r="45" spans="1:10" x14ac:dyDescent="0.25">
      <c r="A45" s="107">
        <v>1815</v>
      </c>
      <c r="B45" s="119">
        <v>89.281437125748511</v>
      </c>
      <c r="C45" s="109">
        <v>134.80000000000001</v>
      </c>
      <c r="J45" s="112">
        <v>78.600583090379018</v>
      </c>
    </row>
    <row r="46" spans="1:10" x14ac:dyDescent="0.25">
      <c r="A46" s="107">
        <v>1816</v>
      </c>
      <c r="B46" s="119">
        <v>81.556886227544908</v>
      </c>
      <c r="C46" s="109">
        <v>119.7</v>
      </c>
      <c r="J46" s="112">
        <v>69.795918367346943</v>
      </c>
    </row>
    <row r="47" spans="1:10" x14ac:dyDescent="0.25">
      <c r="A47" s="107">
        <v>1817</v>
      </c>
      <c r="B47" s="119">
        <v>77.185628742514979</v>
      </c>
      <c r="C47" s="109">
        <v>119.7</v>
      </c>
      <c r="J47" s="112">
        <v>69.795918367346943</v>
      </c>
    </row>
    <row r="48" spans="1:10" x14ac:dyDescent="0.25">
      <c r="A48" s="107">
        <v>1818</v>
      </c>
      <c r="B48" s="119">
        <v>73.832335329341319</v>
      </c>
      <c r="C48" s="109">
        <v>116.6</v>
      </c>
      <c r="J48" s="112">
        <v>67.988338192419832</v>
      </c>
    </row>
    <row r="49" spans="1:10" x14ac:dyDescent="0.25">
      <c r="A49" s="107">
        <v>1819</v>
      </c>
      <c r="B49" s="119">
        <v>73.832335329341319</v>
      </c>
      <c r="C49" s="109">
        <v>99.1</v>
      </c>
      <c r="J49" s="112">
        <v>57.784256559766767</v>
      </c>
    </row>
    <row r="50" spans="1:10" x14ac:dyDescent="0.25">
      <c r="A50" s="107">
        <v>1820</v>
      </c>
      <c r="B50" s="119">
        <v>68.023952095808383</v>
      </c>
      <c r="C50" s="109">
        <v>84.1</v>
      </c>
      <c r="J50" s="112">
        <v>49.037900874635568</v>
      </c>
    </row>
    <row r="51" spans="1:10" x14ac:dyDescent="0.25">
      <c r="A51" s="107">
        <v>1821</v>
      </c>
      <c r="B51" s="119">
        <v>65.628742514970057</v>
      </c>
      <c r="C51" s="109">
        <v>84.1</v>
      </c>
      <c r="J51" s="112">
        <v>49.037900874635568</v>
      </c>
    </row>
    <row r="52" spans="1:10" x14ac:dyDescent="0.25">
      <c r="A52" s="107">
        <v>1822</v>
      </c>
      <c r="B52" s="119">
        <v>68.023952095808383</v>
      </c>
      <c r="C52" s="109">
        <v>84.1</v>
      </c>
      <c r="J52" s="112">
        <v>49.037900874635568</v>
      </c>
    </row>
    <row r="53" spans="1:10" x14ac:dyDescent="0.25">
      <c r="A53" s="107">
        <v>1823</v>
      </c>
      <c r="B53" s="119">
        <v>60.778443113772461</v>
      </c>
      <c r="C53" s="109">
        <v>81.599999999999994</v>
      </c>
      <c r="J53" s="112">
        <v>47.580174927113696</v>
      </c>
    </row>
    <row r="54" spans="1:10" x14ac:dyDescent="0.25">
      <c r="A54" s="107">
        <v>1824</v>
      </c>
      <c r="B54" s="119">
        <v>55.988023952095809</v>
      </c>
      <c r="C54" s="109">
        <v>77.8</v>
      </c>
      <c r="J54" s="112">
        <v>45.36443148688047</v>
      </c>
    </row>
    <row r="55" spans="1:10" x14ac:dyDescent="0.25">
      <c r="A55" s="107">
        <v>1825</v>
      </c>
      <c r="B55" s="119">
        <v>57.425149700598801</v>
      </c>
      <c r="C55" s="109">
        <v>81.599999999999994</v>
      </c>
      <c r="J55" s="112">
        <v>47.580174927113696</v>
      </c>
    </row>
    <row r="56" spans="1:10" x14ac:dyDescent="0.25">
      <c r="A56" s="107">
        <v>1826</v>
      </c>
      <c r="B56" s="119">
        <v>57.425149700598801</v>
      </c>
      <c r="C56" s="109">
        <v>78.5</v>
      </c>
      <c r="J56" s="112">
        <v>45.772594752186592</v>
      </c>
    </row>
    <row r="57" spans="1:10" x14ac:dyDescent="0.25">
      <c r="A57" s="107">
        <v>1827</v>
      </c>
      <c r="B57" s="119">
        <v>57.904191616766468</v>
      </c>
      <c r="C57" s="109">
        <v>77.8</v>
      </c>
      <c r="J57" s="112">
        <v>45.36443148688047</v>
      </c>
    </row>
    <row r="58" spans="1:10" x14ac:dyDescent="0.25">
      <c r="A58" s="107">
        <v>1828</v>
      </c>
      <c r="B58" s="119">
        <v>55.029940119760482</v>
      </c>
      <c r="C58" s="109">
        <v>76.900000000000006</v>
      </c>
      <c r="J58" s="112">
        <v>44.839650145772602</v>
      </c>
    </row>
    <row r="59" spans="1:10" x14ac:dyDescent="0.25">
      <c r="A59" s="107">
        <v>1829</v>
      </c>
      <c r="B59" s="119">
        <v>54.011976047904191</v>
      </c>
      <c r="C59" s="109">
        <v>76.2</v>
      </c>
      <c r="J59" s="112">
        <v>44.431486880466473</v>
      </c>
    </row>
    <row r="60" spans="1:10" x14ac:dyDescent="0.25">
      <c r="A60" s="107">
        <v>1830</v>
      </c>
      <c r="B60" s="119">
        <v>53.532934131736532</v>
      </c>
      <c r="C60" s="109">
        <v>72.2</v>
      </c>
      <c r="J60" s="112">
        <v>42.099125364431487</v>
      </c>
    </row>
    <row r="61" spans="1:10" x14ac:dyDescent="0.25">
      <c r="A61" s="107">
        <v>1831</v>
      </c>
      <c r="B61" s="119">
        <v>50.179640718562887</v>
      </c>
      <c r="C61" s="109">
        <v>74.400000000000006</v>
      </c>
      <c r="D61" s="112"/>
      <c r="E61" s="112"/>
      <c r="F61" s="112"/>
      <c r="G61" s="112"/>
      <c r="J61" s="112">
        <v>43.381924198250736</v>
      </c>
    </row>
    <row r="62" spans="1:10" x14ac:dyDescent="0.25">
      <c r="A62" s="107">
        <v>1832</v>
      </c>
      <c r="B62" s="119">
        <v>49.70059880239522</v>
      </c>
      <c r="C62" s="109">
        <v>75.3</v>
      </c>
      <c r="D62" s="112"/>
      <c r="E62" s="112"/>
      <c r="F62" s="112"/>
      <c r="G62" s="112"/>
      <c r="J62" s="112">
        <v>43.906705539358597</v>
      </c>
    </row>
    <row r="63" spans="1:10" x14ac:dyDescent="0.25">
      <c r="A63" s="107">
        <v>1833</v>
      </c>
      <c r="B63" s="119">
        <v>48.742514970059879</v>
      </c>
      <c r="C63" s="109">
        <v>75.3</v>
      </c>
      <c r="D63" s="112"/>
      <c r="E63" s="112"/>
      <c r="F63" s="112"/>
      <c r="G63" s="112"/>
      <c r="J63" s="112">
        <v>43.906705539358597</v>
      </c>
    </row>
    <row r="64" spans="1:10" x14ac:dyDescent="0.25">
      <c r="A64" s="107">
        <v>1834</v>
      </c>
      <c r="B64" s="119">
        <v>49.70059880239522</v>
      </c>
      <c r="C64" s="109">
        <v>71.3</v>
      </c>
      <c r="D64" s="112"/>
      <c r="E64" s="112"/>
      <c r="F64" s="112"/>
      <c r="G64" s="112"/>
      <c r="J64" s="112">
        <v>41.574344023323619</v>
      </c>
    </row>
    <row r="65" spans="1:10" x14ac:dyDescent="0.25">
      <c r="A65" s="107">
        <v>1835</v>
      </c>
      <c r="B65" s="119">
        <v>51.137724550898199</v>
      </c>
      <c r="C65" s="109">
        <v>79.400000000000006</v>
      </c>
      <c r="D65" s="112"/>
      <c r="E65" s="112"/>
      <c r="F65" s="112"/>
      <c r="G65" s="112"/>
      <c r="J65" s="112">
        <v>46.297376093294467</v>
      </c>
    </row>
    <row r="66" spans="1:10" x14ac:dyDescent="0.25">
      <c r="A66" s="107">
        <v>1836</v>
      </c>
      <c r="B66" s="119">
        <v>54.011976047904191</v>
      </c>
      <c r="C66" s="109">
        <v>90.4</v>
      </c>
      <c r="D66" s="112"/>
      <c r="E66" s="112"/>
      <c r="F66" s="112"/>
      <c r="G66" s="112"/>
      <c r="J66" s="112">
        <v>52.711370262390673</v>
      </c>
    </row>
    <row r="67" spans="1:10" x14ac:dyDescent="0.25">
      <c r="A67" s="107">
        <v>1837</v>
      </c>
      <c r="B67" s="119">
        <v>55.508982035928149</v>
      </c>
      <c r="C67" s="109">
        <v>91.3</v>
      </c>
      <c r="D67" s="112"/>
      <c r="E67" s="112"/>
      <c r="F67" s="112"/>
      <c r="G67" s="112"/>
      <c r="J67" s="112">
        <v>53.236151603498541</v>
      </c>
    </row>
    <row r="68" spans="1:10" x14ac:dyDescent="0.25">
      <c r="A68" s="107">
        <v>1838</v>
      </c>
      <c r="B68" s="119">
        <v>54.011976047904191</v>
      </c>
      <c r="C68" s="109">
        <v>87.2</v>
      </c>
      <c r="D68" s="112"/>
      <c r="E68" s="112"/>
      <c r="F68" s="112"/>
      <c r="G68" s="112"/>
      <c r="J68" s="112">
        <v>50.845481049562679</v>
      </c>
    </row>
    <row r="69" spans="1:10" x14ac:dyDescent="0.25">
      <c r="A69" s="107">
        <v>1839</v>
      </c>
      <c r="B69" s="119">
        <v>54.011976047904191</v>
      </c>
      <c r="C69" s="109">
        <v>88.8</v>
      </c>
      <c r="D69" s="112"/>
      <c r="E69" s="112"/>
      <c r="F69" s="112"/>
      <c r="G69" s="112"/>
      <c r="J69" s="112">
        <v>51.778425655976676</v>
      </c>
    </row>
    <row r="70" spans="1:10" x14ac:dyDescent="0.25">
      <c r="A70" s="107">
        <v>1840</v>
      </c>
      <c r="B70" s="119">
        <v>50.179640718562887</v>
      </c>
      <c r="C70" s="109">
        <v>75.3</v>
      </c>
      <c r="D70" s="112"/>
      <c r="E70" s="112"/>
      <c r="F70" s="112"/>
      <c r="G70" s="112"/>
      <c r="J70" s="112">
        <v>43.906705539358597</v>
      </c>
    </row>
    <row r="71" spans="1:10" x14ac:dyDescent="0.25">
      <c r="A71" s="107">
        <v>1841</v>
      </c>
      <c r="B71" s="119">
        <v>50.658682634730546</v>
      </c>
      <c r="C71" s="109">
        <v>72.900000000000006</v>
      </c>
      <c r="D71" s="112"/>
      <c r="E71" s="112"/>
      <c r="F71" s="112"/>
      <c r="G71" s="112"/>
      <c r="J71" s="112">
        <v>42.507288629737616</v>
      </c>
    </row>
    <row r="72" spans="1:10" x14ac:dyDescent="0.25">
      <c r="A72" s="107">
        <v>1842</v>
      </c>
      <c r="B72" s="119">
        <v>47.305389221556887</v>
      </c>
      <c r="C72" s="109">
        <v>65</v>
      </c>
      <c r="D72" s="112"/>
      <c r="E72" s="112"/>
      <c r="F72" s="112"/>
      <c r="G72" s="112"/>
      <c r="J72" s="112">
        <v>37.900874635568513</v>
      </c>
    </row>
    <row r="73" spans="1:10" x14ac:dyDescent="0.25">
      <c r="A73" s="107">
        <v>1843</v>
      </c>
      <c r="B73" s="119">
        <v>42.93413173652695</v>
      </c>
      <c r="C73" s="109">
        <v>59.4</v>
      </c>
      <c r="D73" s="112"/>
      <c r="E73" s="112"/>
      <c r="F73" s="112"/>
      <c r="G73" s="112"/>
      <c r="J73" s="112">
        <v>34.63556851311953</v>
      </c>
    </row>
    <row r="74" spans="1:10" x14ac:dyDescent="0.25">
      <c r="A74" s="107">
        <v>1844</v>
      </c>
      <c r="B74" s="119">
        <v>43.41317365269461</v>
      </c>
      <c r="C74" s="109">
        <v>61</v>
      </c>
      <c r="D74" s="112"/>
      <c r="E74" s="112"/>
      <c r="F74" s="112"/>
      <c r="G74" s="112"/>
      <c r="J74" s="112">
        <v>35.568513119533527</v>
      </c>
    </row>
    <row r="75" spans="1:10" x14ac:dyDescent="0.25">
      <c r="A75" s="107">
        <v>1845</v>
      </c>
      <c r="B75" s="119">
        <v>43.892215568862277</v>
      </c>
      <c r="C75" s="109">
        <v>65.900000000000006</v>
      </c>
      <c r="D75" s="112"/>
      <c r="E75" s="112"/>
      <c r="F75" s="112"/>
      <c r="G75" s="112"/>
      <c r="J75" s="112">
        <v>38.425655976676389</v>
      </c>
    </row>
    <row r="76" spans="1:10" x14ac:dyDescent="0.25">
      <c r="A76" s="107">
        <v>1846</v>
      </c>
      <c r="B76" s="119">
        <v>44.371257485029943</v>
      </c>
      <c r="C76" s="109">
        <v>65.900000000000006</v>
      </c>
      <c r="D76" s="112"/>
      <c r="E76" s="112"/>
      <c r="F76" s="112"/>
      <c r="G76" s="112"/>
      <c r="J76" s="112">
        <v>38.425655976676389</v>
      </c>
    </row>
    <row r="77" spans="1:10" x14ac:dyDescent="0.25">
      <c r="A77" s="107">
        <v>1847</v>
      </c>
      <c r="B77" s="119">
        <v>47.784431137724553</v>
      </c>
      <c r="C77" s="109">
        <v>71.3</v>
      </c>
      <c r="D77" s="112"/>
      <c r="E77" s="112"/>
      <c r="F77" s="112"/>
      <c r="G77" s="112"/>
      <c r="J77" s="112">
        <v>41.574344023323619</v>
      </c>
    </row>
    <row r="78" spans="1:10" x14ac:dyDescent="0.25">
      <c r="A78" s="107">
        <v>1848</v>
      </c>
      <c r="B78" s="119">
        <v>45.808383233532936</v>
      </c>
      <c r="C78" s="109">
        <v>65</v>
      </c>
      <c r="D78" s="112"/>
      <c r="E78" s="112"/>
      <c r="F78" s="112"/>
      <c r="G78" s="112"/>
      <c r="J78" s="112">
        <v>37.900874635568513</v>
      </c>
    </row>
    <row r="79" spans="1:10" x14ac:dyDescent="0.25">
      <c r="A79" s="107">
        <v>1849</v>
      </c>
      <c r="B79" s="119">
        <v>44.371257485029943</v>
      </c>
      <c r="C79" s="109">
        <v>65</v>
      </c>
      <c r="D79" s="112"/>
      <c r="E79" s="112"/>
      <c r="F79" s="112"/>
      <c r="G79" s="112"/>
      <c r="J79" s="112">
        <v>37.900874635568513</v>
      </c>
    </row>
    <row r="80" spans="1:10" x14ac:dyDescent="0.25">
      <c r="A80" s="107">
        <v>1850</v>
      </c>
      <c r="B80" s="119">
        <v>45.32934131736527</v>
      </c>
      <c r="C80" s="109">
        <v>66.599999999999994</v>
      </c>
      <c r="D80" s="112"/>
      <c r="E80" s="112"/>
      <c r="F80" s="112"/>
      <c r="G80" s="112"/>
      <c r="J80" s="112">
        <v>38.833819241982503</v>
      </c>
    </row>
    <row r="81" spans="1:11" x14ac:dyDescent="0.25">
      <c r="A81" s="107">
        <v>1851</v>
      </c>
      <c r="B81" s="119">
        <v>44.371257485029943</v>
      </c>
      <c r="C81" s="109">
        <v>65.900000000000006</v>
      </c>
      <c r="D81" s="112"/>
      <c r="E81" s="112"/>
      <c r="F81" s="112"/>
      <c r="G81" s="112"/>
      <c r="J81" s="112">
        <v>38.425655976676389</v>
      </c>
    </row>
    <row r="82" spans="1:11" x14ac:dyDescent="0.25">
      <c r="A82" s="107">
        <v>1852</v>
      </c>
      <c r="B82" s="119">
        <v>44.85029940119761</v>
      </c>
      <c r="C82" s="109">
        <v>69.7</v>
      </c>
      <c r="D82" s="112"/>
      <c r="E82" s="112"/>
      <c r="F82" s="112"/>
      <c r="G82" s="112"/>
      <c r="J82" s="112">
        <v>40.641399416909621</v>
      </c>
    </row>
    <row r="83" spans="1:11" x14ac:dyDescent="0.25">
      <c r="A83" s="107">
        <v>1853</v>
      </c>
      <c r="B83" s="119">
        <v>44.85029940119761</v>
      </c>
      <c r="C83" s="109">
        <v>76.900000000000006</v>
      </c>
      <c r="D83" s="112"/>
      <c r="E83" s="112"/>
      <c r="F83" s="112"/>
      <c r="G83" s="112"/>
      <c r="J83" s="112">
        <v>44.839650145772602</v>
      </c>
    </row>
    <row r="84" spans="1:11" x14ac:dyDescent="0.25">
      <c r="A84" s="107">
        <v>1854</v>
      </c>
      <c r="B84" s="119">
        <v>48.742514970059879</v>
      </c>
      <c r="C84" s="109">
        <v>85.7</v>
      </c>
      <c r="D84" s="112"/>
      <c r="E84" s="112"/>
      <c r="F84" s="112"/>
      <c r="G84" s="112"/>
      <c r="J84" s="112">
        <v>49.970845481049565</v>
      </c>
    </row>
    <row r="85" spans="1:11" x14ac:dyDescent="0.25">
      <c r="A85" s="107">
        <v>1855</v>
      </c>
      <c r="B85" s="119">
        <v>50.179640718562887</v>
      </c>
      <c r="C85" s="109">
        <v>87.2</v>
      </c>
      <c r="D85" s="112"/>
      <c r="E85" s="112"/>
      <c r="F85" s="112"/>
      <c r="G85" s="112"/>
      <c r="J85" s="112">
        <v>50.845481049562679</v>
      </c>
    </row>
    <row r="86" spans="1:11" x14ac:dyDescent="0.25">
      <c r="A86" s="107">
        <v>1856</v>
      </c>
      <c r="B86" s="119">
        <v>49.221556886227553</v>
      </c>
      <c r="C86" s="109">
        <v>83.2</v>
      </c>
      <c r="D86" s="112"/>
      <c r="E86" s="112"/>
      <c r="F86" s="112"/>
      <c r="G86" s="112"/>
      <c r="J86" s="112">
        <v>48.5131195335277</v>
      </c>
    </row>
    <row r="87" spans="1:11" x14ac:dyDescent="0.25">
      <c r="A87" s="107">
        <v>1857</v>
      </c>
      <c r="B87" s="119">
        <v>50.658682634730546</v>
      </c>
      <c r="C87" s="109">
        <v>88.1</v>
      </c>
      <c r="D87" s="112">
        <v>7.7313387499999964</v>
      </c>
      <c r="E87" s="112">
        <v>296.21987547892707</v>
      </c>
      <c r="F87" s="65">
        <v>1.8419156730769264E-2</v>
      </c>
      <c r="G87" s="65">
        <v>7.4086132698704996E-2</v>
      </c>
      <c r="J87" s="112">
        <v>51.370262390670554</v>
      </c>
      <c r="K87" s="112">
        <f t="shared" ref="K87:K118" si="2">E87/J87</f>
        <v>5.7663687451346188</v>
      </c>
    </row>
    <row r="88" spans="1:11" x14ac:dyDescent="0.25">
      <c r="A88" s="107">
        <v>1858</v>
      </c>
      <c r="B88" s="119">
        <v>47.784431137724553</v>
      </c>
      <c r="C88" s="109">
        <v>73.8</v>
      </c>
      <c r="D88" s="112">
        <v>7.0948699999999967</v>
      </c>
      <c r="E88" s="112">
        <v>271.83409961685811</v>
      </c>
      <c r="F88" s="65">
        <v>0.23326425051078309</v>
      </c>
      <c r="G88" s="65">
        <v>5.6997248190728503E-2</v>
      </c>
      <c r="J88" s="112">
        <v>43.032069970845484</v>
      </c>
      <c r="K88" s="112">
        <f t="shared" si="2"/>
        <v>6.3170119355408083</v>
      </c>
    </row>
    <row r="89" spans="1:11" x14ac:dyDescent="0.25">
      <c r="A89" s="107">
        <v>1859</v>
      </c>
      <c r="B89" s="119">
        <v>48.26347305389222</v>
      </c>
      <c r="C89" s="109">
        <v>76.3</v>
      </c>
      <c r="D89" s="112">
        <v>6.809896249999996</v>
      </c>
      <c r="E89" s="112">
        <v>260.9155651340995</v>
      </c>
      <c r="F89" s="65">
        <v>3.422362374661244E-2</v>
      </c>
      <c r="G89" s="65">
        <v>3.9351702355764899E-2</v>
      </c>
      <c r="J89" s="112">
        <v>44.489795918367349</v>
      </c>
      <c r="K89" s="112">
        <f t="shared" si="2"/>
        <v>5.864615913564621</v>
      </c>
    </row>
    <row r="90" spans="1:11" x14ac:dyDescent="0.25">
      <c r="A90" s="107">
        <v>1860</v>
      </c>
      <c r="B90" s="119">
        <v>48.26347305389222</v>
      </c>
      <c r="C90" s="109">
        <v>73.8</v>
      </c>
      <c r="D90" s="112">
        <v>6.6141649999999963</v>
      </c>
      <c r="E90" s="112">
        <v>253.41628352490406</v>
      </c>
      <c r="F90" s="65">
        <v>9.8907049737876757E-2</v>
      </c>
      <c r="G90" s="65">
        <v>2.2355461384919999E-2</v>
      </c>
      <c r="J90" s="112">
        <v>43.032069970845484</v>
      </c>
      <c r="K90" s="112">
        <f t="shared" si="2"/>
        <v>5.889009840721009</v>
      </c>
    </row>
    <row r="91" spans="1:11" x14ac:dyDescent="0.25">
      <c r="A91" s="107">
        <v>1861</v>
      </c>
      <c r="B91" s="119">
        <v>51.137724550898199</v>
      </c>
      <c r="C91" s="109">
        <v>70.599999999999994</v>
      </c>
      <c r="D91" s="112">
        <v>6.9294337499999994</v>
      </c>
      <c r="E91" s="112">
        <v>265.49554597701149</v>
      </c>
      <c r="F91" s="65">
        <v>0.11265477110433618</v>
      </c>
      <c r="G91" s="65">
        <v>7.1631744457418397E-3</v>
      </c>
      <c r="J91" s="112">
        <v>41.166180758017489</v>
      </c>
      <c r="K91" s="112">
        <f t="shared" si="2"/>
        <v>6.4493606423594159</v>
      </c>
    </row>
    <row r="92" spans="1:11" x14ac:dyDescent="0.25">
      <c r="A92" s="107">
        <v>1862</v>
      </c>
      <c r="B92" s="119">
        <v>58.383233532934135</v>
      </c>
      <c r="C92" s="109">
        <v>82.5</v>
      </c>
      <c r="D92" s="112">
        <v>6.037282499999999</v>
      </c>
      <c r="E92" s="112">
        <v>231.31350574712641</v>
      </c>
      <c r="F92" s="65">
        <v>-0.10818241579320131</v>
      </c>
      <c r="G92" s="65">
        <v>-4.3049639080708999E-3</v>
      </c>
      <c r="J92" s="112">
        <v>48.104956268221578</v>
      </c>
      <c r="K92" s="112">
        <f t="shared" si="2"/>
        <v>4.8085171194705669</v>
      </c>
    </row>
    <row r="93" spans="1:11" x14ac:dyDescent="0.25">
      <c r="A93" s="107">
        <v>1863</v>
      </c>
      <c r="B93" s="119">
        <v>72.874251497005986</v>
      </c>
      <c r="C93" s="109">
        <v>105.4</v>
      </c>
      <c r="D93" s="112">
        <v>5.2131124999999958</v>
      </c>
      <c r="E93" s="112">
        <v>199.73611111111097</v>
      </c>
      <c r="F93" s="65">
        <v>-0.22544463257575753</v>
      </c>
      <c r="G93" s="65">
        <v>-9.0738908672767498E-3</v>
      </c>
      <c r="J93" s="112">
        <v>61.457725947521865</v>
      </c>
      <c r="K93" s="112">
        <f t="shared" si="2"/>
        <v>3.2499756219692157</v>
      </c>
    </row>
    <row r="94" spans="1:11" x14ac:dyDescent="0.25">
      <c r="A94" s="107">
        <v>1864</v>
      </c>
      <c r="B94" s="119">
        <v>91.197604790419163</v>
      </c>
      <c r="C94" s="109">
        <v>153.1</v>
      </c>
      <c r="D94" s="112">
        <v>5.2906750000000029</v>
      </c>
      <c r="E94" s="112">
        <v>202.70785440613039</v>
      </c>
      <c r="F94" s="65">
        <v>-0.39965491982922186</v>
      </c>
      <c r="G94" s="65">
        <v>-5.2072939835535702E-3</v>
      </c>
      <c r="J94" s="112">
        <v>89.27113702623906</v>
      </c>
      <c r="K94" s="112">
        <f t="shared" si="2"/>
        <v>2.2706986956663204</v>
      </c>
    </row>
    <row r="95" spans="1:11" x14ac:dyDescent="0.25">
      <c r="A95" s="107">
        <v>1865</v>
      </c>
      <c r="B95" s="119">
        <v>94.550898203592823</v>
      </c>
      <c r="C95" s="109">
        <v>146.6</v>
      </c>
      <c r="D95" s="112">
        <v>6.5960974999999955</v>
      </c>
      <c r="E95" s="112">
        <v>252.7240421455937</v>
      </c>
      <c r="F95" s="65">
        <v>0.10841688616917035</v>
      </c>
      <c r="G95" s="65">
        <v>7.0674781000934902E-3</v>
      </c>
      <c r="J95" s="112">
        <v>85.481049562682216</v>
      </c>
      <c r="K95" s="112">
        <f t="shared" si="2"/>
        <v>2.9564920346500219</v>
      </c>
    </row>
    <row r="96" spans="1:11" x14ac:dyDescent="0.25">
      <c r="A96" s="107">
        <v>1866</v>
      </c>
      <c r="B96" s="119">
        <v>92.155688622754496</v>
      </c>
      <c r="C96" s="109">
        <v>137.9</v>
      </c>
      <c r="D96" s="112">
        <v>6.9744199999999958</v>
      </c>
      <c r="E96" s="112">
        <v>267.21915708812247</v>
      </c>
      <c r="F96" s="65">
        <v>0.1290893568894951</v>
      </c>
      <c r="G96" s="65">
        <v>2.35786496804949E-2</v>
      </c>
      <c r="J96" s="112">
        <v>80.408163265306129</v>
      </c>
      <c r="K96" s="112">
        <f t="shared" si="2"/>
        <v>3.3232839333294417</v>
      </c>
    </row>
    <row r="97" spans="1:11" x14ac:dyDescent="0.25">
      <c r="A97" s="107">
        <v>1867</v>
      </c>
      <c r="B97" s="119">
        <v>85.868263473053901</v>
      </c>
      <c r="C97" s="109">
        <v>128.5</v>
      </c>
      <c r="D97" s="112">
        <v>6.92833875</v>
      </c>
      <c r="E97" s="112">
        <v>265.45359195402301</v>
      </c>
      <c r="F97" s="65">
        <v>0.13744872470087019</v>
      </c>
      <c r="G97" s="65">
        <v>4.1167970273480202E-2</v>
      </c>
      <c r="J97" s="112">
        <v>74.927113702623913</v>
      </c>
      <c r="K97" s="112">
        <f t="shared" si="2"/>
        <v>3.5428242038999955</v>
      </c>
    </row>
    <row r="98" spans="1:11" x14ac:dyDescent="0.25">
      <c r="A98" s="107">
        <v>1868</v>
      </c>
      <c r="B98" s="119">
        <v>82.514970059880241</v>
      </c>
      <c r="C98" s="109">
        <v>125.3</v>
      </c>
      <c r="D98" s="112">
        <v>6.853696249999996</v>
      </c>
      <c r="E98" s="112">
        <v>262.59372605363973</v>
      </c>
      <c r="F98" s="65">
        <v>9.3439686235408603E-2</v>
      </c>
      <c r="G98" s="65">
        <v>5.7732302898074003E-2</v>
      </c>
      <c r="J98" s="112">
        <v>73.061224489795919</v>
      </c>
      <c r="K98" s="112">
        <f t="shared" si="2"/>
        <v>3.5941599376056832</v>
      </c>
    </row>
    <row r="99" spans="1:11" x14ac:dyDescent="0.25">
      <c r="A99" s="107">
        <v>1869</v>
      </c>
      <c r="B99" s="119">
        <v>79.101796407185631</v>
      </c>
      <c r="C99" s="109">
        <v>119.7</v>
      </c>
      <c r="D99" s="112">
        <v>7.1427762499999954</v>
      </c>
      <c r="E99" s="112">
        <v>273.66958812260521</v>
      </c>
      <c r="F99" s="65">
        <v>0.1161204999301675</v>
      </c>
      <c r="G99" s="65">
        <v>7.2131330870566099E-2</v>
      </c>
      <c r="J99" s="112">
        <v>69.795918367346943</v>
      </c>
      <c r="K99" s="112">
        <f t="shared" si="2"/>
        <v>3.9209970228092557</v>
      </c>
    </row>
    <row r="100" spans="1:11" x14ac:dyDescent="0.25">
      <c r="A100" s="107">
        <v>1870</v>
      </c>
      <c r="B100" s="119">
        <v>75.748502994011986</v>
      </c>
      <c r="C100" s="109">
        <v>107</v>
      </c>
      <c r="D100" s="112">
        <v>7.0171249999999956</v>
      </c>
      <c r="E100" s="112">
        <v>268.85536398467417</v>
      </c>
      <c r="F100" s="65">
        <v>0.17626982978279027</v>
      </c>
      <c r="G100" s="65">
        <v>8.3581814478265404E-2</v>
      </c>
      <c r="J100" s="112">
        <v>62.390670553935863</v>
      </c>
      <c r="K100" s="112">
        <f t="shared" si="2"/>
        <v>4.3092238246141701</v>
      </c>
    </row>
    <row r="101" spans="1:11" x14ac:dyDescent="0.25">
      <c r="A101" s="107">
        <v>1871</v>
      </c>
      <c r="B101" s="119">
        <v>70.898203592814369</v>
      </c>
      <c r="C101" s="109">
        <v>103.1</v>
      </c>
      <c r="D101" s="112">
        <v>6.9444899999999992</v>
      </c>
      <c r="E101" s="112">
        <v>266.07241379310346</v>
      </c>
      <c r="F101" s="65">
        <v>0.1058934981308412</v>
      </c>
      <c r="G101" s="65">
        <v>9.1740400699775501E-2</v>
      </c>
      <c r="H101" s="121">
        <v>5.8558558558558556</v>
      </c>
      <c r="I101" s="122">
        <v>5.32</v>
      </c>
      <c r="J101" s="112">
        <v>60.116618075801746</v>
      </c>
      <c r="K101" s="112">
        <f t="shared" si="2"/>
        <v>4.4259378240074927</v>
      </c>
    </row>
    <row r="102" spans="1:11" x14ac:dyDescent="0.25">
      <c r="A102" s="107">
        <v>1872</v>
      </c>
      <c r="B102" s="119">
        <v>70.898203592814369</v>
      </c>
      <c r="C102" s="109">
        <v>107.8</v>
      </c>
      <c r="D102" s="112">
        <v>6.7727575000000035</v>
      </c>
      <c r="E102" s="112">
        <v>259.49262452107297</v>
      </c>
      <c r="F102" s="65">
        <v>2.2140766076624671E-2</v>
      </c>
      <c r="G102" s="65">
        <v>9.7190618368917098E-2</v>
      </c>
      <c r="H102" s="121">
        <v>6.1728395061728394</v>
      </c>
      <c r="I102" s="122">
        <v>5.36</v>
      </c>
      <c r="J102" s="112">
        <v>62.857142857142854</v>
      </c>
      <c r="K102" s="112">
        <f t="shared" si="2"/>
        <v>4.1282917537443433</v>
      </c>
    </row>
    <row r="103" spans="1:11" x14ac:dyDescent="0.25">
      <c r="A103" s="107">
        <v>1873</v>
      </c>
      <c r="B103" s="119">
        <v>69.461077844311376</v>
      </c>
      <c r="C103" s="109">
        <v>105.4</v>
      </c>
      <c r="D103" s="112">
        <v>6.8043300000000002</v>
      </c>
      <c r="E103" s="112">
        <v>260.70229885057472</v>
      </c>
      <c r="F103" s="65">
        <v>9.0306750834879365E-2</v>
      </c>
      <c r="G103" s="65">
        <v>0.100657492312513</v>
      </c>
      <c r="H103" s="121">
        <v>6.4579256360078272</v>
      </c>
      <c r="I103" s="122">
        <v>5.58</v>
      </c>
      <c r="J103" s="112">
        <v>61.457725947521865</v>
      </c>
      <c r="K103" s="112">
        <f t="shared" si="2"/>
        <v>4.2419776330999586</v>
      </c>
    </row>
    <row r="104" spans="1:11" x14ac:dyDescent="0.25">
      <c r="A104" s="107">
        <v>1874</v>
      </c>
      <c r="B104" s="119">
        <v>66.107784431137731</v>
      </c>
      <c r="C104" s="109">
        <v>100</v>
      </c>
      <c r="D104" s="112">
        <v>6.461503750000003</v>
      </c>
      <c r="E104" s="112">
        <v>247.56719348659016</v>
      </c>
      <c r="F104" s="65">
        <v>0.11584843408444026</v>
      </c>
      <c r="G104" s="65">
        <v>0.10211554117369701</v>
      </c>
      <c r="H104" s="121">
        <v>7.0815450643776821</v>
      </c>
      <c r="I104" s="122">
        <v>5.47</v>
      </c>
      <c r="J104" s="112">
        <v>58.309037900874635</v>
      </c>
      <c r="K104" s="112">
        <f t="shared" si="2"/>
        <v>4.2457773682950215</v>
      </c>
    </row>
    <row r="105" spans="1:11" x14ac:dyDescent="0.25">
      <c r="A105" s="107">
        <v>1875</v>
      </c>
      <c r="B105" s="119">
        <v>63.712574850299404</v>
      </c>
      <c r="C105" s="109">
        <v>93.5</v>
      </c>
      <c r="D105" s="112">
        <v>5.9767837499999992</v>
      </c>
      <c r="E105" s="112">
        <v>228.99554597701149</v>
      </c>
      <c r="F105" s="65">
        <v>0.12476783749999999</v>
      </c>
      <c r="G105" s="65">
        <v>0.10143580867247901</v>
      </c>
      <c r="H105" s="121">
        <v>6.607929515418502</v>
      </c>
      <c r="I105" s="122">
        <v>5.07</v>
      </c>
      <c r="J105" s="112">
        <v>54.518950437317784</v>
      </c>
      <c r="K105" s="112">
        <f t="shared" si="2"/>
        <v>4.2002926347655052</v>
      </c>
    </row>
    <row r="106" spans="1:11" x14ac:dyDescent="0.25">
      <c r="A106" s="107">
        <v>1876</v>
      </c>
      <c r="B106" s="119">
        <v>62.215568862275454</v>
      </c>
      <c r="C106" s="109">
        <v>87.2</v>
      </c>
      <c r="D106" s="112">
        <v>5.6595075000000001</v>
      </c>
      <c r="E106" s="112">
        <v>216.83936781609196</v>
      </c>
      <c r="F106" s="65">
        <v>0.12397475414438508</v>
      </c>
      <c r="G106" s="65">
        <v>9.8626683117128799E-2</v>
      </c>
      <c r="H106" s="121">
        <v>6.7264573991031389</v>
      </c>
      <c r="I106" s="122">
        <v>4.59</v>
      </c>
      <c r="J106" s="112">
        <v>50.845481049562679</v>
      </c>
      <c r="K106" s="112">
        <f t="shared" si="2"/>
        <v>4.2646733463830016</v>
      </c>
    </row>
    <row r="107" spans="1:11" x14ac:dyDescent="0.25">
      <c r="A107" s="107">
        <v>1877</v>
      </c>
      <c r="B107" s="119">
        <v>60.778443113772461</v>
      </c>
      <c r="C107" s="109">
        <v>84.1</v>
      </c>
      <c r="D107" s="112">
        <v>5.6699099999999998</v>
      </c>
      <c r="E107" s="112">
        <v>217.23793103448276</v>
      </c>
      <c r="F107" s="65">
        <v>9.2249558715596272E-2</v>
      </c>
      <c r="G107" s="65">
        <v>9.39298947291939E-2</v>
      </c>
      <c r="H107" s="121">
        <v>5.352112676056338</v>
      </c>
      <c r="I107" s="122">
        <v>4.45</v>
      </c>
      <c r="J107" s="112">
        <v>49.037900874635568</v>
      </c>
      <c r="K107" s="112">
        <f t="shared" si="2"/>
        <v>4.4300006150313669</v>
      </c>
    </row>
    <row r="108" spans="1:11" x14ac:dyDescent="0.25">
      <c r="A108" s="107">
        <v>1878</v>
      </c>
      <c r="B108" s="119">
        <v>57.904191616766468</v>
      </c>
      <c r="C108" s="109">
        <v>72.2</v>
      </c>
      <c r="D108" s="112">
        <v>5.5876937500000032</v>
      </c>
      <c r="E108" s="112">
        <v>214.08788314176257</v>
      </c>
      <c r="F108" s="65">
        <v>0.1973751539090369</v>
      </c>
      <c r="G108" s="65">
        <v>8.7840606899050003E-2</v>
      </c>
      <c r="H108" s="121">
        <v>5.5384615384615383</v>
      </c>
      <c r="I108" s="122">
        <v>4.34</v>
      </c>
      <c r="J108" s="112">
        <v>42.099125364431487</v>
      </c>
      <c r="K108" s="112">
        <f t="shared" si="2"/>
        <v>5.0853285261512857</v>
      </c>
    </row>
    <row r="109" spans="1:11" x14ac:dyDescent="0.25">
      <c r="A109" s="107">
        <v>1879</v>
      </c>
      <c r="B109" s="119">
        <v>57.904191616766468</v>
      </c>
      <c r="C109" s="109">
        <v>71.3</v>
      </c>
      <c r="D109" s="112">
        <v>5.21575875</v>
      </c>
      <c r="E109" s="112">
        <v>199.83750000000001</v>
      </c>
      <c r="F109" s="65">
        <v>6.462296146121875E-2</v>
      </c>
      <c r="G109" s="65">
        <v>8.0837184069780604E-2</v>
      </c>
      <c r="H109" s="121">
        <v>5.5865921787709496</v>
      </c>
      <c r="I109" s="122">
        <v>4.22</v>
      </c>
      <c r="J109" s="112">
        <v>41.574344023323619</v>
      </c>
      <c r="K109" s="112">
        <f t="shared" si="2"/>
        <v>4.806750525946704</v>
      </c>
    </row>
    <row r="110" spans="1:11" x14ac:dyDescent="0.25">
      <c r="A110" s="107">
        <v>1880</v>
      </c>
      <c r="B110" s="119">
        <v>59.341317365269461</v>
      </c>
      <c r="C110" s="109">
        <v>79.400000000000006</v>
      </c>
      <c r="D110" s="112">
        <v>4.8923687500000037</v>
      </c>
      <c r="E110" s="112">
        <v>187.44707854406147</v>
      </c>
      <c r="F110" s="65">
        <v>-6.4680800578541406E-2</v>
      </c>
      <c r="G110" s="65">
        <v>7.4493384615478997E-2</v>
      </c>
      <c r="H110" s="121">
        <v>5.0880626223091969</v>
      </c>
      <c r="I110" s="122">
        <v>4.0199999999999996</v>
      </c>
      <c r="J110" s="112">
        <v>46.297376093294467</v>
      </c>
      <c r="K110" s="112">
        <f t="shared" si="2"/>
        <v>4.0487624647741232</v>
      </c>
    </row>
    <row r="111" spans="1:11" x14ac:dyDescent="0.25">
      <c r="A111" s="107">
        <v>1881</v>
      </c>
      <c r="B111" s="119">
        <v>59.341317365269461</v>
      </c>
      <c r="C111" s="109">
        <v>81.599999999999994</v>
      </c>
      <c r="D111" s="112">
        <v>4.5343037500000039</v>
      </c>
      <c r="E111" s="112">
        <v>173.72811302682007</v>
      </c>
      <c r="F111" s="65">
        <v>1.7635228935768594E-2</v>
      </c>
      <c r="G111" s="65">
        <v>7.0220795069540404E-2</v>
      </c>
      <c r="H111" s="121">
        <v>5.1696284329563813</v>
      </c>
      <c r="I111" s="122">
        <v>3.7</v>
      </c>
      <c r="J111" s="112">
        <v>47.580174927113696</v>
      </c>
      <c r="K111" s="112">
        <f t="shared" si="2"/>
        <v>3.6512710029533881</v>
      </c>
    </row>
    <row r="112" spans="1:11" x14ac:dyDescent="0.25">
      <c r="A112" s="107">
        <v>1882</v>
      </c>
      <c r="B112" s="119">
        <v>59.341317365269461</v>
      </c>
      <c r="C112" s="109">
        <v>85.7</v>
      </c>
      <c r="D112" s="112">
        <v>4.5962624999999999</v>
      </c>
      <c r="E112" s="112">
        <v>176.10201149425288</v>
      </c>
      <c r="F112" s="65">
        <v>-4.2824730392158963E-3</v>
      </c>
      <c r="G112" s="65">
        <v>6.8039268119205298E-2</v>
      </c>
      <c r="H112" s="121">
        <v>5.4054054054054053</v>
      </c>
      <c r="I112" s="122">
        <v>3.62</v>
      </c>
      <c r="J112" s="112">
        <v>49.970845481049565</v>
      </c>
      <c r="K112" s="112">
        <f t="shared" si="2"/>
        <v>3.5240950958301478</v>
      </c>
    </row>
    <row r="113" spans="1:11" x14ac:dyDescent="0.25">
      <c r="A113" s="107">
        <v>1883</v>
      </c>
      <c r="B113" s="119">
        <v>58.143712574850312</v>
      </c>
      <c r="C113" s="109">
        <v>80</v>
      </c>
      <c r="D113" s="112">
        <v>4.619074999999996</v>
      </c>
      <c r="E113" s="112">
        <v>176.97605363984661</v>
      </c>
      <c r="F113" s="65">
        <v>0.11270183518086355</v>
      </c>
      <c r="G113" s="65">
        <v>6.7442848501018796E-2</v>
      </c>
      <c r="H113" s="121">
        <v>5.6798623063683307</v>
      </c>
      <c r="I113" s="122">
        <v>3.63</v>
      </c>
      <c r="J113" s="112">
        <v>46.647230320699705</v>
      </c>
      <c r="K113" s="112">
        <f t="shared" si="2"/>
        <v>3.7939241499042118</v>
      </c>
    </row>
    <row r="114" spans="1:11" x14ac:dyDescent="0.25">
      <c r="A114" s="107">
        <v>1884</v>
      </c>
      <c r="B114" s="119">
        <v>56.946107784431142</v>
      </c>
      <c r="C114" s="109">
        <v>73.8</v>
      </c>
      <c r="D114" s="112">
        <v>4.5616787500000031</v>
      </c>
      <c r="E114" s="112">
        <v>174.77696360153269</v>
      </c>
      <c r="F114" s="65">
        <v>0.12311678749999991</v>
      </c>
      <c r="G114" s="65">
        <v>6.7202388270334104E-2</v>
      </c>
      <c r="H114" s="121">
        <v>5.9845559845559846</v>
      </c>
      <c r="I114" s="122">
        <v>3.62</v>
      </c>
      <c r="J114" s="112">
        <v>43.032069970845484</v>
      </c>
      <c r="K114" s="112">
        <f t="shared" si="2"/>
        <v>4.0615513899272155</v>
      </c>
    </row>
    <row r="115" spans="1:11" x14ac:dyDescent="0.25">
      <c r="A115" s="107">
        <v>1885</v>
      </c>
      <c r="B115" s="119">
        <v>55.808383233532936</v>
      </c>
      <c r="C115" s="109">
        <v>67.5</v>
      </c>
      <c r="D115" s="112">
        <v>4.3439562499999962</v>
      </c>
      <c r="E115" s="112">
        <v>166.43510536398452</v>
      </c>
      <c r="F115" s="65">
        <v>0.12880541615853661</v>
      </c>
      <c r="G115" s="65">
        <v>6.6541310997493899E-2</v>
      </c>
      <c r="H115" s="121">
        <v>5.6603773584905657</v>
      </c>
      <c r="I115" s="122">
        <v>3.52</v>
      </c>
      <c r="J115" s="112">
        <v>39.358600583090379</v>
      </c>
      <c r="K115" s="112">
        <f t="shared" si="2"/>
        <v>4.2286845288775323</v>
      </c>
    </row>
    <row r="116" spans="1:11" x14ac:dyDescent="0.25">
      <c r="A116" s="107">
        <v>1886</v>
      </c>
      <c r="B116" s="119">
        <v>54.610778443113766</v>
      </c>
      <c r="C116" s="109">
        <v>65</v>
      </c>
      <c r="D116" s="112">
        <v>4.0464812500000038</v>
      </c>
      <c r="E116" s="112">
        <v>155.03759578544077</v>
      </c>
      <c r="F116" s="65">
        <v>7.7501849537037065E-2</v>
      </c>
      <c r="G116" s="65">
        <v>6.5242216370137704E-2</v>
      </c>
      <c r="H116" s="121">
        <v>4.2307692307692308</v>
      </c>
      <c r="I116" s="122">
        <v>3.37</v>
      </c>
      <c r="J116" s="112">
        <v>37.900874635568513</v>
      </c>
      <c r="K116" s="112">
        <f t="shared" si="2"/>
        <v>4.0906073349543215</v>
      </c>
    </row>
    <row r="117" spans="1:11" x14ac:dyDescent="0.25">
      <c r="A117" s="107">
        <v>1887</v>
      </c>
      <c r="B117" s="119">
        <v>55.209580838323362</v>
      </c>
      <c r="C117" s="109">
        <v>67.5</v>
      </c>
      <c r="D117" s="112">
        <v>4.1170174999999958</v>
      </c>
      <c r="E117" s="112">
        <v>157.74013409961671</v>
      </c>
      <c r="F117" s="65">
        <v>2.7086365384615049E-3</v>
      </c>
      <c r="G117" s="65">
        <v>6.3710390965930203E-2</v>
      </c>
      <c r="H117" s="121">
        <v>4.4802867383512543</v>
      </c>
      <c r="I117" s="122">
        <v>3.52</v>
      </c>
      <c r="J117" s="112">
        <v>39.358600583090379</v>
      </c>
      <c r="K117" s="112">
        <f t="shared" si="2"/>
        <v>4.0077678515680395</v>
      </c>
    </row>
    <row r="118" spans="1:11" x14ac:dyDescent="0.25">
      <c r="A118" s="107">
        <v>1888</v>
      </c>
      <c r="B118" s="119">
        <v>55.209580838323362</v>
      </c>
      <c r="C118" s="109">
        <v>68.2</v>
      </c>
      <c r="D118" s="112">
        <v>4.036626250000003</v>
      </c>
      <c r="E118" s="112">
        <v>154.66000957854416</v>
      </c>
      <c r="F118" s="65">
        <v>2.9995892129629668E-2</v>
      </c>
      <c r="G118" s="65">
        <v>6.2473699198834401E-2</v>
      </c>
      <c r="H118" s="121">
        <v>4.3314500941619585</v>
      </c>
      <c r="I118" s="122">
        <v>3.67</v>
      </c>
      <c r="J118" s="112">
        <v>39.766763848396501</v>
      </c>
      <c r="K118" s="112">
        <f t="shared" si="2"/>
        <v>3.8891776602229213</v>
      </c>
    </row>
    <row r="119" spans="1:11" x14ac:dyDescent="0.25">
      <c r="A119" s="107">
        <v>1889</v>
      </c>
      <c r="B119" s="119">
        <v>53.41317365269461</v>
      </c>
      <c r="C119" s="109">
        <v>64.099999999999994</v>
      </c>
      <c r="D119" s="112">
        <v>3.8793112499999998</v>
      </c>
      <c r="E119" s="112">
        <v>148.63261494252873</v>
      </c>
      <c r="F119" s="65">
        <v>9.8910414552785986E-2</v>
      </c>
      <c r="G119" s="65">
        <v>6.1450001573154403E-2</v>
      </c>
      <c r="H119" s="121">
        <v>4.1984732824427482</v>
      </c>
      <c r="I119" s="122">
        <v>3.45</v>
      </c>
      <c r="J119" s="112">
        <v>37.376093294460638</v>
      </c>
      <c r="K119" s="112">
        <f t="shared" ref="K119:K150" si="3">E119/J119</f>
        <v>3.9766760472143026</v>
      </c>
    </row>
    <row r="120" spans="1:11" x14ac:dyDescent="0.25">
      <c r="A120" s="107">
        <v>1890</v>
      </c>
      <c r="B120" s="119">
        <v>52.814371257485035</v>
      </c>
      <c r="C120" s="109">
        <v>65</v>
      </c>
      <c r="D120" s="112">
        <v>4.0163687500000034</v>
      </c>
      <c r="E120" s="112">
        <v>153.88386015325685</v>
      </c>
      <c r="F120" s="65">
        <v>2.6123125877535038E-2</v>
      </c>
      <c r="G120" s="65">
        <v>6.0232421601205802E-2</v>
      </c>
      <c r="H120" s="121">
        <v>4.0892193308550189</v>
      </c>
      <c r="I120" s="122">
        <v>3.42</v>
      </c>
      <c r="J120" s="112">
        <v>37.900874635568513</v>
      </c>
      <c r="K120" s="112">
        <f t="shared" si="3"/>
        <v>4.0601664640436228</v>
      </c>
    </row>
    <row r="121" spans="1:11" x14ac:dyDescent="0.25">
      <c r="A121" s="107">
        <v>1891</v>
      </c>
      <c r="B121" s="119">
        <v>52.814371257485035</v>
      </c>
      <c r="C121" s="109">
        <v>64.599999999999994</v>
      </c>
      <c r="D121" s="112">
        <v>4.1980474999999959</v>
      </c>
      <c r="E121" s="112">
        <v>160.84473180076614</v>
      </c>
      <c r="F121" s="65">
        <v>4.8134321153846325E-2</v>
      </c>
      <c r="G121" s="65">
        <v>5.87886827795727E-2</v>
      </c>
      <c r="H121" s="121">
        <v>4.5454545454545459</v>
      </c>
      <c r="I121" s="122">
        <v>3.62</v>
      </c>
      <c r="J121" s="112">
        <v>37.667638483965007</v>
      </c>
      <c r="K121" s="112">
        <f t="shared" si="3"/>
        <v>4.270103947961517</v>
      </c>
    </row>
    <row r="122" spans="1:11" x14ac:dyDescent="0.25">
      <c r="A122" s="107">
        <v>1892</v>
      </c>
      <c r="B122" s="119">
        <v>52.814371257485035</v>
      </c>
      <c r="C122" s="109">
        <v>60.3</v>
      </c>
      <c r="D122" s="112">
        <v>4.0708450000000029</v>
      </c>
      <c r="E122" s="112">
        <v>155.97107279693498</v>
      </c>
      <c r="F122" s="65">
        <v>0.10727191749225989</v>
      </c>
      <c r="G122" s="65">
        <v>5.6745384388827001E-2</v>
      </c>
      <c r="H122" s="121">
        <v>4.3557168784029043</v>
      </c>
      <c r="I122" s="122">
        <v>3.6</v>
      </c>
      <c r="J122" s="112">
        <v>35.160349854227405</v>
      </c>
      <c r="K122" s="112">
        <f t="shared" si="3"/>
        <v>4.4359931981217828</v>
      </c>
    </row>
    <row r="123" spans="1:11" x14ac:dyDescent="0.25">
      <c r="A123" s="107">
        <v>1893</v>
      </c>
      <c r="B123" s="119">
        <v>52.215568862275461</v>
      </c>
      <c r="C123" s="109">
        <v>61.9</v>
      </c>
      <c r="D123" s="112">
        <v>4.1831737499999999</v>
      </c>
      <c r="E123" s="112">
        <v>160.27485632183908</v>
      </c>
      <c r="F123" s="65">
        <v>1.5297740816749499E-2</v>
      </c>
      <c r="G123" s="65">
        <v>5.3622538881745098E-2</v>
      </c>
      <c r="H123" s="121">
        <v>4.4563279857397502</v>
      </c>
      <c r="I123" s="122">
        <v>3.75</v>
      </c>
      <c r="J123" s="112">
        <v>36.093294460641403</v>
      </c>
      <c r="K123" s="112">
        <f t="shared" si="3"/>
        <v>4.4405715442965104</v>
      </c>
    </row>
    <row r="124" spans="1:11" x14ac:dyDescent="0.25">
      <c r="A124" s="107">
        <v>1894</v>
      </c>
      <c r="B124" s="119">
        <v>49.940119760479043</v>
      </c>
      <c r="C124" s="109">
        <v>55.4</v>
      </c>
      <c r="D124" s="112">
        <v>3.9468362500000036</v>
      </c>
      <c r="E124" s="112">
        <v>151.21977969348674</v>
      </c>
      <c r="F124" s="65">
        <v>0.1444764400444265</v>
      </c>
      <c r="G124" s="65">
        <v>4.9445404867215E-2</v>
      </c>
      <c r="H124" s="121">
        <v>4.8611111111111107</v>
      </c>
      <c r="I124" s="122">
        <v>3.7</v>
      </c>
      <c r="J124" s="112">
        <v>32.303206997084551</v>
      </c>
      <c r="K124" s="112">
        <f t="shared" si="3"/>
        <v>4.6812621331106454</v>
      </c>
    </row>
    <row r="125" spans="1:11" x14ac:dyDescent="0.25">
      <c r="A125" s="107">
        <v>1895</v>
      </c>
      <c r="B125" s="119">
        <v>48.742514970059879</v>
      </c>
      <c r="C125" s="109">
        <v>56.5</v>
      </c>
      <c r="D125" s="112">
        <v>3.804394999999996</v>
      </c>
      <c r="E125" s="112">
        <v>145.76226053639832</v>
      </c>
      <c r="F125" s="65">
        <v>1.8188354332129914E-2</v>
      </c>
      <c r="G125" s="65">
        <v>4.3856015565307403E-2</v>
      </c>
      <c r="H125" s="121">
        <v>4.4705882352941178</v>
      </c>
      <c r="I125" s="122">
        <v>3.46</v>
      </c>
      <c r="J125" s="112">
        <v>32.944606413994173</v>
      </c>
      <c r="K125" s="112">
        <f t="shared" si="3"/>
        <v>4.4244650764588158</v>
      </c>
    </row>
    <row r="126" spans="1:11" x14ac:dyDescent="0.25">
      <c r="A126" s="107">
        <v>1896</v>
      </c>
      <c r="B126" s="119">
        <v>48.742514970059879</v>
      </c>
      <c r="C126" s="109">
        <v>53.8</v>
      </c>
      <c r="D126" s="112">
        <v>3.8523012499999965</v>
      </c>
      <c r="E126" s="112">
        <v>147.59774904214547</v>
      </c>
      <c r="F126" s="65">
        <v>8.631062311946909E-2</v>
      </c>
      <c r="G126" s="65">
        <v>3.7446750147420799E-2</v>
      </c>
      <c r="H126" s="121">
        <v>4.2154566744730682</v>
      </c>
      <c r="I126" s="122">
        <v>3.6</v>
      </c>
      <c r="J126" s="112">
        <v>31.370262390670554</v>
      </c>
      <c r="K126" s="112">
        <f t="shared" si="3"/>
        <v>4.7050211822914401</v>
      </c>
    </row>
    <row r="127" spans="1:11" x14ac:dyDescent="0.25">
      <c r="A127" s="107">
        <v>1897</v>
      </c>
      <c r="B127" s="119">
        <v>48.143712574850298</v>
      </c>
      <c r="C127" s="109">
        <v>53.8</v>
      </c>
      <c r="D127" s="112">
        <v>3.6372250000000035</v>
      </c>
      <c r="E127" s="112">
        <v>139.35727969348673</v>
      </c>
      <c r="F127" s="65">
        <v>3.6372250000000036E-2</v>
      </c>
      <c r="G127" s="65">
        <v>3.0553327629300599E-2</v>
      </c>
      <c r="H127" s="121">
        <v>4.2654028436018958</v>
      </c>
      <c r="I127" s="122">
        <v>3.4</v>
      </c>
      <c r="J127" s="112">
        <v>31.370262390670554</v>
      </c>
      <c r="K127" s="112">
        <f t="shared" si="3"/>
        <v>4.4423370757310359</v>
      </c>
    </row>
    <row r="128" spans="1:11" x14ac:dyDescent="0.25">
      <c r="A128" s="107">
        <v>1898</v>
      </c>
      <c r="B128" s="119">
        <v>48.143712574850298</v>
      </c>
      <c r="C128" s="109">
        <v>56.1</v>
      </c>
      <c r="D128" s="112">
        <v>3.5729849999999996</v>
      </c>
      <c r="E128" s="112">
        <v>136.89597701149427</v>
      </c>
      <c r="F128" s="65">
        <v>-7.0210793680298283E-3</v>
      </c>
      <c r="G128" s="65">
        <v>2.4000099525217901E-2</v>
      </c>
      <c r="H128" s="121">
        <v>4.0983606557377046</v>
      </c>
      <c r="I128" s="122">
        <v>3.35</v>
      </c>
      <c r="J128" s="112">
        <v>32.711370262390673</v>
      </c>
      <c r="K128" s="112">
        <f t="shared" si="3"/>
        <v>4.1849661421517403</v>
      </c>
    </row>
    <row r="129" spans="1:11" x14ac:dyDescent="0.25">
      <c r="A129" s="107">
        <v>1899</v>
      </c>
      <c r="B129" s="119">
        <v>48.143712574850298</v>
      </c>
      <c r="C129" s="109">
        <v>60.3</v>
      </c>
      <c r="D129" s="112">
        <v>3.4278062500000037</v>
      </c>
      <c r="E129" s="112">
        <v>131.33357279693502</v>
      </c>
      <c r="F129" s="65">
        <v>-4.0588247660427679E-2</v>
      </c>
      <c r="G129" s="65">
        <v>1.8669584073150901E-2</v>
      </c>
      <c r="H129" s="121">
        <v>3.4539473684210527</v>
      </c>
      <c r="I129" s="122">
        <v>3.1</v>
      </c>
      <c r="J129" s="112">
        <v>35.160349854227405</v>
      </c>
      <c r="K129" s="112">
        <f t="shared" si="3"/>
        <v>3.7352749145396942</v>
      </c>
    </row>
    <row r="130" spans="1:11" x14ac:dyDescent="0.25">
      <c r="A130" s="107">
        <v>1900</v>
      </c>
      <c r="B130" s="119">
        <v>48.742514970059879</v>
      </c>
      <c r="C130" s="109">
        <v>64.8</v>
      </c>
      <c r="D130" s="112">
        <v>3.4841987500000036</v>
      </c>
      <c r="E130" s="112">
        <v>133.49420498084305</v>
      </c>
      <c r="F130" s="65">
        <v>-3.9784878171641849E-2</v>
      </c>
      <c r="G130" s="65">
        <v>1.51340985158256E-2</v>
      </c>
      <c r="H130" s="121">
        <v>4.918032786885246</v>
      </c>
      <c r="I130" s="122">
        <v>3.15</v>
      </c>
      <c r="J130" s="112">
        <v>37.784256559766767</v>
      </c>
      <c r="K130" s="112">
        <f t="shared" si="3"/>
        <v>3.5330642213294108</v>
      </c>
    </row>
    <row r="131" spans="1:11" x14ac:dyDescent="0.25">
      <c r="A131" s="107">
        <v>1901</v>
      </c>
      <c r="B131" s="119">
        <v>49.341317365269461</v>
      </c>
      <c r="C131" s="109">
        <v>63.9</v>
      </c>
      <c r="D131" s="112">
        <v>3.4832862499999964</v>
      </c>
      <c r="E131" s="112">
        <v>133.45924329501904</v>
      </c>
      <c r="F131" s="65">
        <v>4.8721751388888943E-2</v>
      </c>
      <c r="G131" s="65">
        <v>1.33733642552364E-2</v>
      </c>
      <c r="H131" s="121">
        <v>4.5261669024045261</v>
      </c>
      <c r="I131" s="122">
        <v>3.1</v>
      </c>
      <c r="J131" s="112">
        <v>37.259475218658892</v>
      </c>
      <c r="K131" s="112">
        <f t="shared" si="3"/>
        <v>3.5818873591699161</v>
      </c>
    </row>
    <row r="132" spans="1:11" x14ac:dyDescent="0.25">
      <c r="A132" s="107">
        <v>1902</v>
      </c>
      <c r="B132" s="119">
        <v>49.940119760479043</v>
      </c>
      <c r="C132" s="109">
        <v>68.2</v>
      </c>
      <c r="D132" s="112">
        <v>3.5667799999999961</v>
      </c>
      <c r="E132" s="112">
        <v>136.65823754789258</v>
      </c>
      <c r="F132" s="65">
        <v>-3.1624844757433518E-2</v>
      </c>
      <c r="G132" s="65">
        <v>1.28179617082195E-2</v>
      </c>
      <c r="H132" s="121">
        <v>4.0640394088669956</v>
      </c>
      <c r="I132" s="122">
        <v>3.18</v>
      </c>
      <c r="J132" s="112">
        <v>39.766763848396501</v>
      </c>
      <c r="K132" s="112">
        <f t="shared" si="3"/>
        <v>3.4364938034404076</v>
      </c>
    </row>
    <row r="133" spans="1:11" x14ac:dyDescent="0.25">
      <c r="A133" s="107">
        <v>1903</v>
      </c>
      <c r="B133" s="119">
        <v>51.077844311377241</v>
      </c>
      <c r="C133" s="109">
        <v>69.099999999999994</v>
      </c>
      <c r="D133" s="112">
        <v>3.8224624999999963</v>
      </c>
      <c r="E133" s="112">
        <v>146.45450191570868</v>
      </c>
      <c r="F133" s="65">
        <v>2.5028144061583629E-2</v>
      </c>
      <c r="G133" s="65">
        <v>1.32519376490588E-2</v>
      </c>
      <c r="H133" s="121">
        <v>4.1371158392434983</v>
      </c>
      <c r="I133" s="122">
        <v>3.3</v>
      </c>
      <c r="J133" s="112">
        <v>40.291545189504369</v>
      </c>
      <c r="K133" s="112">
        <f t="shared" si="3"/>
        <v>3.6348693311930593</v>
      </c>
    </row>
    <row r="134" spans="1:11" x14ac:dyDescent="0.25">
      <c r="A134" s="107">
        <v>1904</v>
      </c>
      <c r="B134" s="119">
        <v>51.676646706586837</v>
      </c>
      <c r="C134" s="109">
        <v>69.099999999999994</v>
      </c>
      <c r="D134" s="112">
        <v>3.8477387500000035</v>
      </c>
      <c r="E134" s="112">
        <v>147.42294061302698</v>
      </c>
      <c r="F134" s="65">
        <v>3.8477387500000036E-2</v>
      </c>
      <c r="G134" s="65">
        <v>1.4014959234955901E-2</v>
      </c>
      <c r="H134" s="121">
        <v>4.6407185628742518</v>
      </c>
      <c r="I134" s="122">
        <v>3.4</v>
      </c>
      <c r="J134" s="112">
        <v>40.291545189504369</v>
      </c>
      <c r="K134" s="112">
        <f t="shared" si="3"/>
        <v>3.6589051107285284</v>
      </c>
    </row>
    <row r="135" spans="1:11" x14ac:dyDescent="0.25">
      <c r="A135" s="107">
        <v>1905</v>
      </c>
      <c r="B135" s="119">
        <v>51.077844311377241</v>
      </c>
      <c r="C135" s="109">
        <v>69.5</v>
      </c>
      <c r="D135" s="112">
        <v>3.7906162499999998</v>
      </c>
      <c r="E135" s="112">
        <v>145.23433908045976</v>
      </c>
      <c r="F135" s="65">
        <v>3.2117450488422378E-2</v>
      </c>
      <c r="G135" s="65">
        <v>1.4564474246621901E-2</v>
      </c>
      <c r="H135" s="121">
        <v>3.9145907473309611</v>
      </c>
      <c r="I135" s="122">
        <v>3.48</v>
      </c>
      <c r="J135" s="112">
        <v>40.524781341107875</v>
      </c>
      <c r="K135" s="112">
        <f t="shared" si="3"/>
        <v>3.5838401657983954</v>
      </c>
    </row>
    <row r="136" spans="1:11" x14ac:dyDescent="0.25">
      <c r="A136" s="107">
        <v>1906</v>
      </c>
      <c r="B136" s="119">
        <v>52.215568862275461</v>
      </c>
      <c r="C136" s="109">
        <v>71.5</v>
      </c>
      <c r="D136" s="112">
        <v>3.8925424999999962</v>
      </c>
      <c r="E136" s="112">
        <v>149.13955938697305</v>
      </c>
      <c r="F136" s="65">
        <v>1.014844658273386E-2</v>
      </c>
      <c r="G136" s="65">
        <v>1.4602580872418299E-2</v>
      </c>
      <c r="H136" s="121">
        <v>4.0526849037487338</v>
      </c>
      <c r="I136" s="122">
        <v>3.43</v>
      </c>
      <c r="J136" s="112">
        <v>41.690962099125365</v>
      </c>
      <c r="K136" s="112">
        <f t="shared" si="3"/>
        <v>3.5772635573238989</v>
      </c>
    </row>
    <row r="137" spans="1:11" x14ac:dyDescent="0.25">
      <c r="A137" s="107">
        <v>1907</v>
      </c>
      <c r="B137" s="119">
        <v>54.550898203592816</v>
      </c>
      <c r="C137" s="109">
        <v>75.3</v>
      </c>
      <c r="D137" s="112">
        <v>4.1368187500000033</v>
      </c>
      <c r="E137" s="112">
        <v>158.49880268199246</v>
      </c>
      <c r="F137" s="65">
        <v>-1.177866564685303E-2</v>
      </c>
      <c r="G137" s="65">
        <v>1.40069325582404E-2</v>
      </c>
      <c r="H137" s="121">
        <v>4.6025104602510458</v>
      </c>
      <c r="I137" s="122">
        <v>3.67</v>
      </c>
      <c r="J137" s="112">
        <v>43.906705539358597</v>
      </c>
      <c r="K137" s="112">
        <f t="shared" si="3"/>
        <v>3.6098996892379427</v>
      </c>
    </row>
    <row r="138" spans="1:11" x14ac:dyDescent="0.25">
      <c r="A138" s="107">
        <v>1908</v>
      </c>
      <c r="B138" s="119">
        <v>53.41317365269461</v>
      </c>
      <c r="C138" s="109">
        <v>72.900000000000006</v>
      </c>
      <c r="D138" s="112">
        <v>4.1059762500000003</v>
      </c>
      <c r="E138" s="112">
        <v>157.31709770114946</v>
      </c>
      <c r="F138" s="65">
        <v>7.2932272460159153E-2</v>
      </c>
      <c r="G138" s="65">
        <v>1.2610656941259299E-2</v>
      </c>
      <c r="H138" s="121">
        <v>5.8394160583941606</v>
      </c>
      <c r="I138" s="122">
        <v>3.87</v>
      </c>
      <c r="J138" s="112">
        <v>42.507288629737616</v>
      </c>
      <c r="K138" s="112">
        <f t="shared" si="3"/>
        <v>3.7009440680037216</v>
      </c>
    </row>
    <row r="139" spans="1:11" x14ac:dyDescent="0.25">
      <c r="A139" s="107">
        <v>1909</v>
      </c>
      <c r="B139" s="119">
        <v>52.814371257485035</v>
      </c>
      <c r="C139" s="109">
        <v>78.3</v>
      </c>
      <c r="D139" s="112">
        <v>4.0055100000000001</v>
      </c>
      <c r="E139" s="112">
        <v>153.46781609195403</v>
      </c>
      <c r="F139" s="65">
        <v>-3.4018974074073886E-2</v>
      </c>
      <c r="G139" s="65">
        <v>9.9890123330637105E-3</v>
      </c>
      <c r="H139" s="121">
        <v>4.8565121412803531</v>
      </c>
      <c r="I139" s="122">
        <v>3.76</v>
      </c>
      <c r="J139" s="112">
        <v>45.655976676384839</v>
      </c>
      <c r="K139" s="112">
        <f t="shared" si="3"/>
        <v>3.3613959718735784</v>
      </c>
    </row>
    <row r="140" spans="1:11" x14ac:dyDescent="0.25">
      <c r="A140" s="107">
        <v>1910</v>
      </c>
      <c r="B140" s="119">
        <v>55.149700598802404</v>
      </c>
      <c r="C140" s="109">
        <v>81.400000000000006</v>
      </c>
      <c r="D140" s="112">
        <v>4.1711287500000003</v>
      </c>
      <c r="E140" s="112">
        <v>159.81336206896555</v>
      </c>
      <c r="F140" s="65">
        <v>2.119972046615487E-3</v>
      </c>
      <c r="G140" s="65">
        <v>6.3204504758297099E-3</v>
      </c>
      <c r="H140" s="121">
        <v>4.662698412698413</v>
      </c>
      <c r="I140" s="122">
        <v>3.91</v>
      </c>
      <c r="J140" s="112">
        <v>47.463556851311957</v>
      </c>
      <c r="K140" s="112">
        <f t="shared" si="3"/>
        <v>3.3670751344997036</v>
      </c>
    </row>
    <row r="141" spans="1:11" x14ac:dyDescent="0.25">
      <c r="A141" s="107">
        <v>1911</v>
      </c>
      <c r="B141" s="119">
        <v>55.149700598802404</v>
      </c>
      <c r="C141" s="109">
        <v>75.099999999999994</v>
      </c>
      <c r="D141" s="112">
        <v>4.2102750000000002</v>
      </c>
      <c r="E141" s="112">
        <v>161.31321839080462</v>
      </c>
      <c r="F141" s="65">
        <v>0.11949832739557761</v>
      </c>
      <c r="G141" s="65">
        <v>1.3433329884028099E-3</v>
      </c>
      <c r="H141" s="121">
        <v>5.0701186623516721</v>
      </c>
      <c r="I141" s="122">
        <v>3.98</v>
      </c>
      <c r="J141" s="112">
        <v>43.790087463556844</v>
      </c>
      <c r="K141" s="112">
        <f t="shared" si="3"/>
        <v>3.6837838820270301</v>
      </c>
    </row>
    <row r="142" spans="1:11" x14ac:dyDescent="0.25">
      <c r="A142" s="107">
        <v>1912</v>
      </c>
      <c r="B142" s="119">
        <v>56.287425149700603</v>
      </c>
      <c r="C142" s="109">
        <v>80</v>
      </c>
      <c r="D142" s="112">
        <v>4.2537100000000034</v>
      </c>
      <c r="E142" s="112">
        <v>162.97739463601545</v>
      </c>
      <c r="F142" s="65">
        <v>-2.2709238215712454E-2</v>
      </c>
      <c r="G142" s="65">
        <v>-5.2459830151297803E-3</v>
      </c>
      <c r="H142" s="121">
        <v>5.2631578947368425</v>
      </c>
      <c r="I142" s="122">
        <v>4.01</v>
      </c>
      <c r="J142" s="112">
        <v>46.647230320699705</v>
      </c>
      <c r="K142" s="112">
        <f t="shared" si="3"/>
        <v>3.4938278975095813</v>
      </c>
    </row>
    <row r="143" spans="1:11" x14ac:dyDescent="0.25">
      <c r="A143" s="107">
        <v>1913</v>
      </c>
      <c r="B143" s="119">
        <v>57.485029940119766</v>
      </c>
      <c r="C143" s="109">
        <v>80.7</v>
      </c>
      <c r="D143" s="112">
        <v>4.4421412499999997</v>
      </c>
      <c r="E143" s="112">
        <v>170.19698275862069</v>
      </c>
      <c r="F143" s="65">
        <v>3.5671412500000013E-2</v>
      </c>
      <c r="G143" s="65">
        <v>-1.2569573750564901E-2</v>
      </c>
      <c r="H143" s="121">
        <v>5.161290322580645</v>
      </c>
      <c r="I143" s="122">
        <v>4.45</v>
      </c>
      <c r="J143" s="112">
        <v>47.055393586005827</v>
      </c>
      <c r="K143" s="112">
        <f t="shared" si="3"/>
        <v>3.6169495096782467</v>
      </c>
    </row>
    <row r="144" spans="1:11" x14ac:dyDescent="0.25">
      <c r="A144" s="107">
        <v>1914</v>
      </c>
      <c r="B144" s="119">
        <v>58.023952095808383</v>
      </c>
      <c r="C144" s="109">
        <v>78.7</v>
      </c>
      <c r="D144" s="112">
        <v>4.4621250000000003</v>
      </c>
      <c r="E144" s="112">
        <v>170.96264367816093</v>
      </c>
      <c r="F144" s="65">
        <v>6.9404397459727318E-2</v>
      </c>
      <c r="G144" s="65">
        <v>-1.99241556035482E-2</v>
      </c>
      <c r="H144" s="121">
        <v>5.0179211469534053</v>
      </c>
      <c r="I144" s="122">
        <v>4.16</v>
      </c>
      <c r="J144" s="112">
        <v>45.889212827988338</v>
      </c>
      <c r="K144" s="112">
        <f t="shared" si="3"/>
        <v>3.7255518920971538</v>
      </c>
    </row>
    <row r="145" spans="1:11" x14ac:dyDescent="0.25">
      <c r="A145" s="107">
        <v>1915</v>
      </c>
      <c r="B145" s="119">
        <v>58.323353293413177</v>
      </c>
      <c r="C145" s="109">
        <v>80.5</v>
      </c>
      <c r="D145" s="112">
        <v>4.5712600000000032</v>
      </c>
      <c r="E145" s="112">
        <v>175.14406130268213</v>
      </c>
      <c r="F145" s="65">
        <v>2.2840935451080086E-2</v>
      </c>
      <c r="G145" s="65">
        <v>-2.6124049222219399E-2</v>
      </c>
      <c r="H145" s="121">
        <v>5.7486631016042775</v>
      </c>
      <c r="I145" s="122">
        <v>4.24</v>
      </c>
      <c r="J145" s="112">
        <v>46.938775510204081</v>
      </c>
      <c r="K145" s="112">
        <f t="shared" si="3"/>
        <v>3.7313300016658366</v>
      </c>
    </row>
    <row r="146" spans="1:11" x14ac:dyDescent="0.25">
      <c r="A146" s="107">
        <v>1916</v>
      </c>
      <c r="B146" s="119">
        <v>63.712574850299404</v>
      </c>
      <c r="C146" s="109">
        <v>98.9</v>
      </c>
      <c r="D146" s="112">
        <v>4.4223400000000037</v>
      </c>
      <c r="E146" s="112">
        <v>169.43831417624537</v>
      </c>
      <c r="F146" s="65">
        <v>-0.18434802857142851</v>
      </c>
      <c r="G146" s="65">
        <v>-2.90903336986831E-2</v>
      </c>
      <c r="H146" s="121">
        <v>6.0021436227224019</v>
      </c>
      <c r="I146" s="122">
        <v>4.05</v>
      </c>
      <c r="J146" s="112">
        <v>57.667638483965014</v>
      </c>
      <c r="K146" s="112">
        <f t="shared" si="3"/>
        <v>2.9381871467367118</v>
      </c>
    </row>
    <row r="147" spans="1:11" x14ac:dyDescent="0.25">
      <c r="A147" s="107">
        <v>1917</v>
      </c>
      <c r="B147" s="119">
        <v>76.76646706586827</v>
      </c>
      <c r="C147" s="109">
        <v>135.9</v>
      </c>
      <c r="D147" s="112">
        <v>4.698280000000004</v>
      </c>
      <c r="E147" s="112">
        <v>180.01072796934884</v>
      </c>
      <c r="F147" s="65">
        <v>-0.32713246794742151</v>
      </c>
      <c r="G147" s="65">
        <v>-2.62544476328214E-2</v>
      </c>
      <c r="H147" s="121">
        <v>7.2100313479623823</v>
      </c>
      <c r="I147" s="122">
        <v>4.2300000000000004</v>
      </c>
      <c r="J147" s="112">
        <v>79.241982507288625</v>
      </c>
      <c r="K147" s="112">
        <f t="shared" si="3"/>
        <v>2.2716585612025995</v>
      </c>
    </row>
    <row r="148" spans="1:11" x14ac:dyDescent="0.25">
      <c r="A148" s="107">
        <v>1918</v>
      </c>
      <c r="B148" s="119">
        <v>90.179640718562879</v>
      </c>
      <c r="C148" s="109">
        <v>152</v>
      </c>
      <c r="D148" s="112">
        <v>5.110000000000003</v>
      </c>
      <c r="E148" s="112">
        <v>195.78544061302694</v>
      </c>
      <c r="F148" s="65">
        <v>-6.7369462840323885E-2</v>
      </c>
      <c r="G148" s="65">
        <v>-1.6600426287529699E-2</v>
      </c>
      <c r="H148" s="121">
        <v>7.9056865464632446</v>
      </c>
      <c r="I148" s="122">
        <v>4.57</v>
      </c>
      <c r="J148" s="112">
        <v>88.629737609329453</v>
      </c>
      <c r="K148" s="112">
        <f t="shared" si="3"/>
        <v>2.2090265174430339</v>
      </c>
    </row>
    <row r="149" spans="1:11" x14ac:dyDescent="0.25">
      <c r="A149" s="107">
        <v>1919</v>
      </c>
      <c r="B149" s="119">
        <v>103.59281437125749</v>
      </c>
      <c r="C149" s="109">
        <v>160.30000000000001</v>
      </c>
      <c r="D149" s="112">
        <v>5.160826249999996</v>
      </c>
      <c r="E149" s="112">
        <v>197.7328065134098</v>
      </c>
      <c r="F149" s="65">
        <v>-2.997000657894773E-3</v>
      </c>
      <c r="G149" s="65">
        <v>-2.1210604493752598E-3</v>
      </c>
      <c r="H149" s="121">
        <v>6.7515923566878984</v>
      </c>
      <c r="I149" s="122">
        <v>4.5</v>
      </c>
      <c r="J149" s="112">
        <v>93.469387755102048</v>
      </c>
      <c r="K149" s="112">
        <f t="shared" si="3"/>
        <v>2.1154819910823317</v>
      </c>
    </row>
    <row r="150" spans="1:11" x14ac:dyDescent="0.25">
      <c r="A150" s="107">
        <v>1920</v>
      </c>
      <c r="B150" s="119">
        <v>120</v>
      </c>
      <c r="C150" s="109">
        <v>178.7</v>
      </c>
      <c r="D150" s="112">
        <v>5.6584125000000007</v>
      </c>
      <c r="E150" s="112">
        <v>216.79741379310349</v>
      </c>
      <c r="F150" s="65">
        <v>-5.8200653540236964E-2</v>
      </c>
      <c r="G150" s="65">
        <v>1.4683163357950099E-2</v>
      </c>
      <c r="H150" s="121">
        <v>5.7757644394110983</v>
      </c>
      <c r="I150" s="122">
        <v>4.97</v>
      </c>
      <c r="J150" s="112">
        <v>104.19825072886297</v>
      </c>
      <c r="K150" s="112">
        <f t="shared" si="3"/>
        <v>2.0806243125639199</v>
      </c>
    </row>
    <row r="151" spans="1:11" x14ac:dyDescent="0.25">
      <c r="A151" s="107">
        <v>1921</v>
      </c>
      <c r="B151" s="119">
        <v>107.18562874251496</v>
      </c>
      <c r="C151" s="109">
        <v>113</v>
      </c>
      <c r="D151" s="112">
        <v>5.4557462500000034</v>
      </c>
      <c r="E151" s="112">
        <v>209.03242337164764</v>
      </c>
      <c r="F151" s="65">
        <v>0.42221275069250136</v>
      </c>
      <c r="G151" s="65">
        <v>3.1302969215248201E-2</v>
      </c>
      <c r="H151" s="121">
        <v>6.4697609001406464</v>
      </c>
      <c r="I151" s="122">
        <v>5.09</v>
      </c>
      <c r="J151" s="112">
        <v>65.889212827988345</v>
      </c>
      <c r="K151" s="112">
        <f t="shared" ref="K151:K182" si="4">E151/J151</f>
        <v>3.172483239667041</v>
      </c>
    </row>
    <row r="152" spans="1:11" x14ac:dyDescent="0.25">
      <c r="A152" s="107">
        <v>1922</v>
      </c>
      <c r="B152" s="119">
        <v>100.41916167664671</v>
      </c>
      <c r="C152" s="109">
        <v>111.9</v>
      </c>
      <c r="D152" s="112">
        <v>4.7984725000000035</v>
      </c>
      <c r="E152" s="112">
        <v>183.84952107279707</v>
      </c>
      <c r="F152" s="65">
        <v>5.7719238274336324E-2</v>
      </c>
      <c r="G152" s="65">
        <v>4.4500249569741503E-2</v>
      </c>
      <c r="H152" s="121">
        <v>6.9863013698630141</v>
      </c>
      <c r="I152" s="122">
        <v>4.3</v>
      </c>
      <c r="J152" s="112">
        <v>65.247813411078724</v>
      </c>
      <c r="K152" s="112">
        <f t="shared" si="4"/>
        <v>2.8177116053605626</v>
      </c>
    </row>
    <row r="153" spans="1:11" x14ac:dyDescent="0.25">
      <c r="A153" s="107">
        <v>1923</v>
      </c>
      <c r="B153" s="119">
        <v>102.21556886227545</v>
      </c>
      <c r="C153" s="109">
        <v>116.4</v>
      </c>
      <c r="D153" s="112">
        <v>5.0076175000000038</v>
      </c>
      <c r="E153" s="112">
        <v>191.86273946360168</v>
      </c>
      <c r="F153" s="65">
        <v>9.861697788203852E-3</v>
      </c>
      <c r="G153" s="65">
        <v>5.4945967176499799E-2</v>
      </c>
      <c r="H153" s="121">
        <v>5.9550561797752808</v>
      </c>
      <c r="I153" s="122">
        <v>4.3600000000000003</v>
      </c>
      <c r="J153" s="112">
        <v>67.871720116618079</v>
      </c>
      <c r="K153" s="112">
        <f t="shared" si="4"/>
        <v>2.8268436269766055</v>
      </c>
    </row>
    <row r="154" spans="1:11" x14ac:dyDescent="0.25">
      <c r="A154" s="107">
        <v>1924</v>
      </c>
      <c r="B154" s="119">
        <v>102.39520958083834</v>
      </c>
      <c r="C154" s="109">
        <v>113.5</v>
      </c>
      <c r="D154" s="112">
        <v>4.9384499999999996</v>
      </c>
      <c r="E154" s="112">
        <v>189.21264367816093</v>
      </c>
      <c r="F154" s="65">
        <v>7.4298589347079141E-2</v>
      </c>
      <c r="G154" s="65">
        <v>6.3443282294895501E-2</v>
      </c>
      <c r="H154" s="121">
        <v>6.2287655719139305</v>
      </c>
      <c r="I154" s="122">
        <v>4.0599999999999996</v>
      </c>
      <c r="J154" s="112">
        <v>66.180758017492707</v>
      </c>
      <c r="K154" s="112">
        <f t="shared" si="4"/>
        <v>2.8590280520532687</v>
      </c>
    </row>
    <row r="155" spans="1:11" x14ac:dyDescent="0.25">
      <c r="A155" s="107">
        <v>1925</v>
      </c>
      <c r="B155" s="119">
        <v>104.97005988023953</v>
      </c>
      <c r="C155" s="109">
        <v>119.7</v>
      </c>
      <c r="D155" s="112">
        <v>4.8731149999999968</v>
      </c>
      <c r="E155" s="112">
        <v>186.70938697317996</v>
      </c>
      <c r="F155" s="65">
        <v>-5.8944006607931157E-3</v>
      </c>
      <c r="G155" s="65">
        <v>7.0344495512536201E-2</v>
      </c>
      <c r="H155" s="121">
        <v>5.6710775047258979</v>
      </c>
      <c r="I155" s="122">
        <v>3.86</v>
      </c>
      <c r="J155" s="112">
        <v>69.795918367346943</v>
      </c>
      <c r="K155" s="112">
        <f t="shared" si="4"/>
        <v>2.6750760121888355</v>
      </c>
    </row>
    <row r="156" spans="1:11" x14ac:dyDescent="0.25">
      <c r="A156" s="107">
        <v>1926</v>
      </c>
      <c r="B156" s="119">
        <v>105.98802395209582</v>
      </c>
      <c r="C156" s="109">
        <v>115.7</v>
      </c>
      <c r="D156" s="112">
        <v>4.7348712499999959</v>
      </c>
      <c r="E156" s="112">
        <v>181.41269157088107</v>
      </c>
      <c r="F156" s="65">
        <v>8.0765588022138748E-2</v>
      </c>
      <c r="G156" s="65">
        <v>7.6110474594080393E-2</v>
      </c>
      <c r="H156" s="121">
        <v>5.4545454545454541</v>
      </c>
      <c r="I156" s="122">
        <v>3.68</v>
      </c>
      <c r="J156" s="112">
        <v>67.463556851311949</v>
      </c>
      <c r="K156" s="112">
        <f t="shared" si="4"/>
        <v>2.6890472432503114</v>
      </c>
    </row>
    <row r="157" spans="1:11" x14ac:dyDescent="0.25">
      <c r="A157" s="107">
        <v>1927</v>
      </c>
      <c r="B157" s="119">
        <v>104.0119760479042</v>
      </c>
      <c r="C157" s="109">
        <v>110.5</v>
      </c>
      <c r="D157" s="112">
        <v>4.5604924999999961</v>
      </c>
      <c r="E157" s="112">
        <v>174.73151340996156</v>
      </c>
      <c r="F157" s="65">
        <v>9.0548745224719118E-2</v>
      </c>
      <c r="G157" s="65">
        <v>8.0439742349061302E-2</v>
      </c>
      <c r="H157" s="121">
        <v>5.7462686567164178</v>
      </c>
      <c r="I157" s="122">
        <v>3.34</v>
      </c>
      <c r="J157" s="112">
        <v>64.431486880466466</v>
      </c>
      <c r="K157" s="112">
        <f t="shared" si="4"/>
        <v>2.7118963393491775</v>
      </c>
    </row>
    <row r="158" spans="1:11" x14ac:dyDescent="0.25">
      <c r="A158" s="107">
        <v>1928</v>
      </c>
      <c r="B158" s="119">
        <v>102.57485029940121</v>
      </c>
      <c r="C158" s="109">
        <v>112.1</v>
      </c>
      <c r="D158" s="112">
        <v>4.6266487500000002</v>
      </c>
      <c r="E158" s="112">
        <v>177.26623563218391</v>
      </c>
      <c r="F158" s="65">
        <v>3.1786849490950175E-2</v>
      </c>
      <c r="G158" s="65">
        <v>8.3077416841071103E-2</v>
      </c>
      <c r="H158" s="121">
        <v>4.8488305761551622</v>
      </c>
      <c r="I158" s="122">
        <v>3.33</v>
      </c>
      <c r="J158" s="112">
        <v>65.364431486880463</v>
      </c>
      <c r="K158" s="112">
        <f t="shared" si="4"/>
        <v>2.7119678332666854</v>
      </c>
    </row>
    <row r="159" spans="1:11" x14ac:dyDescent="0.25">
      <c r="A159" s="107">
        <v>1929</v>
      </c>
      <c r="B159" s="119">
        <v>102.57485029940121</v>
      </c>
      <c r="C159" s="109">
        <v>110.1</v>
      </c>
      <c r="D159" s="112">
        <v>4.9059649999999957</v>
      </c>
      <c r="E159" s="112">
        <v>187.96800766283511</v>
      </c>
      <c r="F159" s="65">
        <v>6.6900863202497676E-2</v>
      </c>
      <c r="G159" s="65">
        <v>8.3869718710211802E-2</v>
      </c>
      <c r="H159" s="121">
        <v>3.9018503620273535</v>
      </c>
      <c r="I159" s="122">
        <v>3.6</v>
      </c>
      <c r="J159" s="112">
        <v>64.198250728862973</v>
      </c>
      <c r="K159" s="112">
        <f t="shared" si="4"/>
        <v>2.9279303645936623</v>
      </c>
    </row>
    <row r="160" spans="1:11" x14ac:dyDescent="0.25">
      <c r="A160" s="107">
        <v>1930</v>
      </c>
      <c r="B160" s="119">
        <v>100</v>
      </c>
      <c r="C160" s="109">
        <v>100</v>
      </c>
      <c r="D160" s="112">
        <v>4.6521074999999996</v>
      </c>
      <c r="E160" s="112">
        <v>178.24166666666667</v>
      </c>
      <c r="F160" s="65">
        <v>0.13825586155767483</v>
      </c>
      <c r="G160" s="65">
        <v>8.2149994428174403E-2</v>
      </c>
      <c r="H160" s="121">
        <v>4.5140488254260704</v>
      </c>
      <c r="I160" s="122">
        <v>3.29</v>
      </c>
      <c r="J160" s="112">
        <v>58.309037900874635</v>
      </c>
      <c r="K160" s="112">
        <f t="shared" si="4"/>
        <v>3.0568445833333335</v>
      </c>
    </row>
    <row r="161" spans="1:11" x14ac:dyDescent="0.25">
      <c r="A161" s="107">
        <v>1931</v>
      </c>
      <c r="B161" s="119">
        <v>91.197604790419163</v>
      </c>
      <c r="C161" s="109">
        <v>84.3</v>
      </c>
      <c r="D161" s="112">
        <v>4.5732675</v>
      </c>
      <c r="E161" s="112">
        <v>175.22097701149426</v>
      </c>
      <c r="F161" s="65">
        <v>0.20273267499999995</v>
      </c>
      <c r="G161" s="65">
        <v>7.7081893279547897E-2</v>
      </c>
      <c r="H161" s="121">
        <v>5.1314142678347929</v>
      </c>
      <c r="I161" s="122">
        <v>3.34</v>
      </c>
      <c r="J161" s="112">
        <v>49.154518950437321</v>
      </c>
      <c r="K161" s="112">
        <f t="shared" si="4"/>
        <v>3.5646972191543611</v>
      </c>
    </row>
    <row r="162" spans="1:11" x14ac:dyDescent="0.25">
      <c r="A162" s="107">
        <v>1932</v>
      </c>
      <c r="B162" s="119">
        <v>81.796407185628752</v>
      </c>
      <c r="C162" s="109">
        <v>75.3</v>
      </c>
      <c r="D162" s="112">
        <v>5.1022437499999969</v>
      </c>
      <c r="E162" s="112">
        <v>195.48826628352478</v>
      </c>
      <c r="F162" s="65">
        <v>0.15778400333629902</v>
      </c>
      <c r="G162" s="65">
        <v>6.8390164604639606E-2</v>
      </c>
      <c r="H162" s="121">
        <v>6.0240963855421681</v>
      </c>
      <c r="I162" s="122">
        <v>3.68</v>
      </c>
      <c r="J162" s="112">
        <v>43.906705539358597</v>
      </c>
      <c r="K162" s="112">
        <f t="shared" si="4"/>
        <v>4.452355599950133</v>
      </c>
    </row>
    <row r="163" spans="1:11" x14ac:dyDescent="0.25">
      <c r="A163" s="107">
        <v>1933</v>
      </c>
      <c r="B163" s="119">
        <v>77.604790419161674</v>
      </c>
      <c r="C163" s="109">
        <v>76.2</v>
      </c>
      <c r="D163" s="112">
        <v>4.6187100000000001</v>
      </c>
      <c r="E163" s="112">
        <v>176.96206896551723</v>
      </c>
      <c r="F163" s="65">
        <v>3.4234908764940161E-2</v>
      </c>
      <c r="G163" s="65">
        <v>5.7056038810961301E-2</v>
      </c>
      <c r="H163" s="121">
        <v>6.2059238363892808</v>
      </c>
      <c r="I163" s="122">
        <v>3.31</v>
      </c>
      <c r="J163" s="112">
        <v>44.431486880466473</v>
      </c>
      <c r="K163" s="112">
        <f t="shared" si="4"/>
        <v>3.98280772015567</v>
      </c>
    </row>
    <row r="164" spans="1:11" x14ac:dyDescent="0.25">
      <c r="A164" s="107">
        <v>1934</v>
      </c>
      <c r="B164" s="119">
        <v>80.179640718562879</v>
      </c>
      <c r="C164" s="109">
        <v>86.5</v>
      </c>
      <c r="D164" s="112">
        <v>4.1776075000000032</v>
      </c>
      <c r="E164" s="112">
        <v>160.06159003831431</v>
      </c>
      <c r="F164" s="65">
        <v>-9.3394528674540594E-2</v>
      </c>
      <c r="G164" s="65">
        <v>4.4954644659978303E-2</v>
      </c>
      <c r="H164" s="121">
        <v>4.269449715370019</v>
      </c>
      <c r="I164" s="122">
        <v>3.12</v>
      </c>
      <c r="J164" s="112">
        <v>50.437317784256557</v>
      </c>
      <c r="K164" s="112">
        <f t="shared" si="4"/>
        <v>3.173475455672937</v>
      </c>
    </row>
    <row r="165" spans="1:11" x14ac:dyDescent="0.25">
      <c r="A165" s="107">
        <v>1935</v>
      </c>
      <c r="B165" s="119">
        <v>82.215568862275447</v>
      </c>
      <c r="C165" s="109">
        <v>92.6</v>
      </c>
      <c r="D165" s="112">
        <v>3.7674387499999962</v>
      </c>
      <c r="E165" s="112">
        <v>144.34631226053625</v>
      </c>
      <c r="F165" s="65">
        <v>-3.2845843713873002E-2</v>
      </c>
      <c r="G165" s="65">
        <v>3.3732850525046397E-2</v>
      </c>
      <c r="H165" s="121">
        <v>5.0755939524838016</v>
      </c>
      <c r="I165" s="122">
        <v>2.79</v>
      </c>
      <c r="J165" s="112">
        <v>53.994169096209916</v>
      </c>
      <c r="K165" s="112">
        <f t="shared" si="4"/>
        <v>2.6733685262075557</v>
      </c>
    </row>
    <row r="166" spans="1:11" x14ac:dyDescent="0.25">
      <c r="A166" s="107">
        <v>1936</v>
      </c>
      <c r="B166" s="119">
        <v>82.994011976047901</v>
      </c>
      <c r="C166" s="109">
        <v>93.5</v>
      </c>
      <c r="D166" s="112">
        <v>3.24</v>
      </c>
      <c r="E166" s="112">
        <v>124.13793103448276</v>
      </c>
      <c r="F166" s="65">
        <v>2.2680777537797049E-2</v>
      </c>
      <c r="G166" s="65">
        <v>2.3654078332921501E-2</v>
      </c>
      <c r="H166" s="121">
        <v>5.2325581395348841</v>
      </c>
      <c r="I166" s="122">
        <v>2.65</v>
      </c>
      <c r="J166" s="112">
        <v>54.518950437317784</v>
      </c>
      <c r="K166" s="112">
        <f t="shared" si="4"/>
        <v>2.2769684676378388</v>
      </c>
    </row>
    <row r="167" spans="1:11" x14ac:dyDescent="0.25">
      <c r="A167" s="107">
        <v>1937</v>
      </c>
      <c r="B167" s="119">
        <v>85.988023952095816</v>
      </c>
      <c r="C167" s="109">
        <v>99.8</v>
      </c>
      <c r="D167" s="112">
        <v>3.26</v>
      </c>
      <c r="E167" s="112">
        <v>124.90421455938699</v>
      </c>
      <c r="F167" s="65">
        <v>-3.4779679144385088E-2</v>
      </c>
      <c r="G167" s="65">
        <v>1.4315921505109099E-2</v>
      </c>
      <c r="H167" s="121">
        <v>4.5480386583285961</v>
      </c>
      <c r="I167" s="122">
        <v>2.68</v>
      </c>
      <c r="J167" s="112">
        <v>58.192419825072889</v>
      </c>
      <c r="K167" s="112">
        <f t="shared" si="4"/>
        <v>2.1464000798531933</v>
      </c>
    </row>
    <row r="168" spans="1:11" x14ac:dyDescent="0.25">
      <c r="A168" s="107">
        <v>1938</v>
      </c>
      <c r="B168" s="119">
        <v>84.371257485029943</v>
      </c>
      <c r="C168" s="109">
        <v>90.8</v>
      </c>
      <c r="D168" s="112">
        <v>3.19</v>
      </c>
      <c r="E168" s="112">
        <v>122.22222222222223</v>
      </c>
      <c r="F168" s="65">
        <v>0.12208036072144288</v>
      </c>
      <c r="G168" s="65">
        <v>5.30623267978555E-3</v>
      </c>
      <c r="H168" s="121">
        <v>4.5092838196286467</v>
      </c>
      <c r="I168" s="122">
        <v>2.56</v>
      </c>
      <c r="J168" s="112">
        <v>52.944606413994173</v>
      </c>
      <c r="K168" s="112">
        <f t="shared" si="4"/>
        <v>2.3084924131179636</v>
      </c>
    </row>
    <row r="169" spans="1:11" x14ac:dyDescent="0.25">
      <c r="A169" s="107">
        <v>1939</v>
      </c>
      <c r="B169" s="119">
        <v>83.17365269461078</v>
      </c>
      <c r="C169" s="109">
        <v>89.2</v>
      </c>
      <c r="D169" s="112">
        <v>3.01</v>
      </c>
      <c r="E169" s="112">
        <v>115.32567049808429</v>
      </c>
      <c r="F169" s="65">
        <v>4.7721145374449395E-2</v>
      </c>
      <c r="G169" s="65">
        <v>-4.2780947199240697E-3</v>
      </c>
      <c r="H169" s="121">
        <v>4.96</v>
      </c>
      <c r="I169" s="122">
        <v>2.36</v>
      </c>
      <c r="J169" s="112">
        <v>52.011661807580175</v>
      </c>
      <c r="K169" s="112">
        <f t="shared" si="4"/>
        <v>2.2173040908544235</v>
      </c>
    </row>
    <row r="170" spans="1:11" x14ac:dyDescent="0.25">
      <c r="A170" s="107">
        <v>1940</v>
      </c>
      <c r="B170" s="119">
        <v>84.011976047904199</v>
      </c>
      <c r="C170" s="109">
        <v>90.8</v>
      </c>
      <c r="D170" s="112">
        <v>2.84</v>
      </c>
      <c r="E170" s="112">
        <v>108.81226053639847</v>
      </c>
      <c r="F170" s="65">
        <v>1.0462780269058235E-2</v>
      </c>
      <c r="G170" s="65">
        <v>-1.41724295976923E-2</v>
      </c>
      <c r="H170" s="121">
        <v>5.4471544715447155</v>
      </c>
      <c r="I170" s="122">
        <v>2.21</v>
      </c>
      <c r="J170" s="112">
        <v>52.944606413994173</v>
      </c>
      <c r="K170" s="112">
        <f t="shared" si="4"/>
        <v>2.0552095464749267</v>
      </c>
    </row>
    <row r="171" spans="1:11" x14ac:dyDescent="0.25">
      <c r="A171" s="107">
        <v>1941</v>
      </c>
      <c r="B171" s="119">
        <v>88.203592814371262</v>
      </c>
      <c r="C171" s="109">
        <v>101.1</v>
      </c>
      <c r="D171" s="112">
        <v>2.77</v>
      </c>
      <c r="E171" s="112">
        <v>106.13026819923373</v>
      </c>
      <c r="F171" s="65">
        <v>-8.5736123348017543E-2</v>
      </c>
      <c r="G171" s="65">
        <v>-2.3592159909992801E-2</v>
      </c>
      <c r="H171" s="121">
        <v>6.729857819905213</v>
      </c>
      <c r="I171" s="122">
        <v>1.95</v>
      </c>
      <c r="J171" s="112">
        <v>58.950437317784257</v>
      </c>
      <c r="K171" s="112">
        <f t="shared" si="4"/>
        <v>1.8003304645072784</v>
      </c>
    </row>
    <row r="172" spans="1:11" x14ac:dyDescent="0.25">
      <c r="A172" s="107">
        <v>1942</v>
      </c>
      <c r="B172" s="119">
        <v>97.604790419161674</v>
      </c>
      <c r="C172" s="109">
        <v>114.1</v>
      </c>
      <c r="D172" s="112">
        <v>2.83</v>
      </c>
      <c r="E172" s="112">
        <v>108.42911877394637</v>
      </c>
      <c r="F172" s="65">
        <v>-0.10028555885262104</v>
      </c>
      <c r="G172" s="65">
        <v>-3.1506349317321901E-2</v>
      </c>
      <c r="H172" s="121">
        <v>6.6069428891377378</v>
      </c>
      <c r="I172" s="122">
        <v>2.46</v>
      </c>
      <c r="J172" s="112">
        <v>66.530612244897952</v>
      </c>
      <c r="K172" s="112">
        <f t="shared" si="4"/>
        <v>1.6297628281973535</v>
      </c>
    </row>
    <row r="173" spans="1:11" x14ac:dyDescent="0.25">
      <c r="A173" s="107">
        <v>1943</v>
      </c>
      <c r="B173" s="119">
        <v>103.59281437125749</v>
      </c>
      <c r="C173" s="109">
        <v>120.2</v>
      </c>
      <c r="D173" s="112">
        <v>2.73</v>
      </c>
      <c r="E173" s="112">
        <v>104.59770114942529</v>
      </c>
      <c r="F173" s="65">
        <v>-2.6161875547765324E-2</v>
      </c>
      <c r="G173" s="65">
        <v>-3.7505539881076098E-2</v>
      </c>
      <c r="H173" s="121">
        <v>6.0455896927651143</v>
      </c>
      <c r="I173" s="122">
        <v>2.4700000000000002</v>
      </c>
      <c r="J173" s="112">
        <v>70.087463556851318</v>
      </c>
      <c r="K173" s="112">
        <f t="shared" si="4"/>
        <v>1.4923881653183391</v>
      </c>
    </row>
    <row r="174" spans="1:11" x14ac:dyDescent="0.25">
      <c r="A174" s="107">
        <v>1944</v>
      </c>
      <c r="B174" s="119">
        <v>105.38922155688624</v>
      </c>
      <c r="C174" s="109">
        <v>120.2</v>
      </c>
      <c r="D174" s="112">
        <v>2.72</v>
      </c>
      <c r="E174" s="112">
        <v>104.21455938697318</v>
      </c>
      <c r="F174" s="65">
        <v>2.7200000000000002E-2</v>
      </c>
      <c r="G174" s="65">
        <v>-4.1868110169478903E-2</v>
      </c>
      <c r="H174" s="121">
        <v>5.4008438818565399</v>
      </c>
      <c r="I174" s="122">
        <v>2.48</v>
      </c>
      <c r="J174" s="112">
        <v>70.087463556851318</v>
      </c>
      <c r="K174" s="112">
        <f t="shared" si="4"/>
        <v>1.4869215420021547</v>
      </c>
    </row>
    <row r="175" spans="1:11" x14ac:dyDescent="0.25">
      <c r="A175" s="107">
        <v>1945</v>
      </c>
      <c r="B175" s="119">
        <v>107.78443113772455</v>
      </c>
      <c r="C175" s="109">
        <v>122.4</v>
      </c>
      <c r="D175" s="112">
        <v>2.62</v>
      </c>
      <c r="E175" s="112">
        <v>100.38314176245211</v>
      </c>
      <c r="F175" s="65">
        <v>7.8971713810318117E-3</v>
      </c>
      <c r="G175" s="65">
        <v>-4.4758983351942797E-2</v>
      </c>
      <c r="H175" s="121">
        <v>4.892512972572276</v>
      </c>
      <c r="I175" s="122">
        <v>2.37</v>
      </c>
      <c r="J175" s="112">
        <v>71.370262390670547</v>
      </c>
      <c r="K175" s="112">
        <f t="shared" si="4"/>
        <v>1.4065121578644231</v>
      </c>
    </row>
    <row r="176" spans="1:11" x14ac:dyDescent="0.25">
      <c r="A176" s="107">
        <v>1946</v>
      </c>
      <c r="B176" s="119">
        <v>117.0059880239521</v>
      </c>
      <c r="C176" s="109">
        <v>139.69999999999999</v>
      </c>
      <c r="D176" s="112">
        <v>2.5299999999999998</v>
      </c>
      <c r="E176" s="112">
        <v>96.93486590038313</v>
      </c>
      <c r="F176" s="65">
        <v>-0.11603986928104566</v>
      </c>
      <c r="G176" s="65">
        <v>-4.5652401496185602E-2</v>
      </c>
      <c r="H176" s="121">
        <v>3.940066592674806</v>
      </c>
      <c r="I176" s="122">
        <v>2.19</v>
      </c>
      <c r="J176" s="112">
        <v>81.457725947521851</v>
      </c>
      <c r="K176" s="112">
        <f t="shared" si="4"/>
        <v>1.1900021118049899</v>
      </c>
    </row>
    <row r="177" spans="1:11" x14ac:dyDescent="0.25">
      <c r="A177" s="107">
        <v>1947</v>
      </c>
      <c r="B177" s="119">
        <v>133.77245508982037</v>
      </c>
      <c r="C177" s="109">
        <v>171.5</v>
      </c>
      <c r="D177" s="112">
        <v>2.61</v>
      </c>
      <c r="E177" s="112">
        <v>100</v>
      </c>
      <c r="F177" s="65">
        <v>-0.20153063707945618</v>
      </c>
      <c r="G177" s="65">
        <v>-4.3496016836405603E-2</v>
      </c>
      <c r="H177" s="121">
        <v>5.5226824457593686</v>
      </c>
      <c r="I177" s="122">
        <v>2.25</v>
      </c>
      <c r="J177" s="112">
        <v>100</v>
      </c>
      <c r="K177" s="112">
        <f t="shared" si="4"/>
        <v>1</v>
      </c>
    </row>
    <row r="178" spans="1:11" x14ac:dyDescent="0.25">
      <c r="A178" s="107">
        <v>1948</v>
      </c>
      <c r="B178" s="119">
        <v>144.19161676646706</v>
      </c>
      <c r="C178" s="109">
        <v>185.7</v>
      </c>
      <c r="D178" s="112">
        <v>2.82</v>
      </c>
      <c r="E178" s="112">
        <v>108.04597701149426</v>
      </c>
      <c r="F178" s="65">
        <v>-5.4598833819241938E-2</v>
      </c>
      <c r="G178" s="65">
        <v>-3.7941357591839399E-2</v>
      </c>
      <c r="H178" s="121">
        <v>6.2710721510451783</v>
      </c>
      <c r="I178" s="122">
        <v>2.44</v>
      </c>
      <c r="J178" s="112">
        <v>108.27988338192419</v>
      </c>
      <c r="K178" s="112">
        <f t="shared" si="4"/>
        <v>0.99783979846371929</v>
      </c>
    </row>
    <row r="179" spans="1:11" x14ac:dyDescent="0.25">
      <c r="A179" s="107">
        <v>1949</v>
      </c>
      <c r="B179" s="119">
        <v>142.81437125748505</v>
      </c>
      <c r="C179" s="109">
        <v>176.5</v>
      </c>
      <c r="D179" s="112">
        <v>2.66</v>
      </c>
      <c r="E179" s="112">
        <v>101.91570881226055</v>
      </c>
      <c r="F179" s="65">
        <v>7.6142272482498621E-2</v>
      </c>
      <c r="G179" s="65">
        <v>-3.02202918133594E-2</v>
      </c>
      <c r="H179" s="121">
        <v>7.4218749999999991</v>
      </c>
      <c r="I179" s="122">
        <v>2.31</v>
      </c>
      <c r="J179" s="112">
        <v>102.91545189504373</v>
      </c>
      <c r="K179" s="112">
        <f t="shared" si="4"/>
        <v>0.99028578251006705</v>
      </c>
    </row>
    <row r="180" spans="1:11" x14ac:dyDescent="0.25">
      <c r="A180" s="107">
        <v>1950</v>
      </c>
      <c r="B180" s="119">
        <v>144.19161676646706</v>
      </c>
      <c r="C180" s="109">
        <v>183.4</v>
      </c>
      <c r="D180" s="112">
        <v>2.62</v>
      </c>
      <c r="E180" s="112">
        <v>100.38314176245211</v>
      </c>
      <c r="F180" s="65">
        <v>-1.2893484419263461E-2</v>
      </c>
      <c r="G180" s="65">
        <v>-2.1731273975919702E-2</v>
      </c>
      <c r="H180" s="121">
        <v>8.7085308056872037</v>
      </c>
      <c r="I180" s="122">
        <v>2.3199999999999998</v>
      </c>
      <c r="J180" s="112">
        <v>106.93877551020408</v>
      </c>
      <c r="K180" s="112">
        <f t="shared" si="4"/>
        <v>0.93869731800766287</v>
      </c>
    </row>
    <row r="181" spans="1:11" x14ac:dyDescent="0.25">
      <c r="A181" s="107">
        <v>1951</v>
      </c>
      <c r="B181" s="119">
        <v>155.56886227544911</v>
      </c>
      <c r="C181" s="109">
        <v>204.3</v>
      </c>
      <c r="D181" s="112">
        <v>2.86</v>
      </c>
      <c r="E181" s="112">
        <v>109.57854406130269</v>
      </c>
      <c r="F181" s="65">
        <v>-8.5358560523446078E-2</v>
      </c>
      <c r="G181" s="65">
        <v>-1.28091556363407E-2</v>
      </c>
      <c r="H181" s="121">
        <v>6.6478076379066477</v>
      </c>
      <c r="I181" s="122">
        <v>2.57</v>
      </c>
      <c r="J181" s="112">
        <v>119.12536443148689</v>
      </c>
      <c r="K181" s="112">
        <f t="shared" si="4"/>
        <v>0.91985904584010825</v>
      </c>
    </row>
    <row r="182" spans="1:11" x14ac:dyDescent="0.25">
      <c r="A182" s="107">
        <v>1952</v>
      </c>
      <c r="B182" s="119">
        <v>158.98203592814372</v>
      </c>
      <c r="C182" s="109">
        <v>198.7</v>
      </c>
      <c r="D182" s="112">
        <v>2.96</v>
      </c>
      <c r="E182" s="112">
        <v>113.40996168582376</v>
      </c>
      <c r="F182" s="65">
        <v>5.7010670582476844E-2</v>
      </c>
      <c r="G182" s="65">
        <v>-3.7003756116838001E-3</v>
      </c>
      <c r="H182" s="121">
        <v>5.8288548987184781</v>
      </c>
      <c r="I182" s="122">
        <v>2.68</v>
      </c>
      <c r="J182" s="112">
        <v>115.8600583090379</v>
      </c>
      <c r="K182" s="112">
        <f t="shared" si="4"/>
        <v>0.97885296573320457</v>
      </c>
    </row>
    <row r="183" spans="1:11" x14ac:dyDescent="0.25">
      <c r="A183" s="107">
        <v>1953</v>
      </c>
      <c r="B183" s="119">
        <v>160.17964071856289</v>
      </c>
      <c r="C183" s="109">
        <v>196</v>
      </c>
      <c r="D183" s="112">
        <v>3.2</v>
      </c>
      <c r="E183" s="112">
        <v>122.60536398467434</v>
      </c>
      <c r="F183" s="65">
        <v>4.5588324106693418E-2</v>
      </c>
      <c r="G183" s="65">
        <v>4.6231188373532604E-3</v>
      </c>
      <c r="H183" s="121">
        <v>5.5385790679908329</v>
      </c>
      <c r="I183" s="122">
        <v>2.83</v>
      </c>
      <c r="J183" s="112">
        <v>114.28571428571429</v>
      </c>
      <c r="K183" s="112">
        <f t="shared" ref="K183:K214" si="5">E183/J183</f>
        <v>1.0727969348659003</v>
      </c>
    </row>
    <row r="184" spans="1:11" x14ac:dyDescent="0.25">
      <c r="A184" s="107">
        <v>1954</v>
      </c>
      <c r="B184" s="119">
        <v>160.95808383233535</v>
      </c>
      <c r="C184" s="109">
        <v>196.4</v>
      </c>
      <c r="D184" s="112">
        <v>2.9</v>
      </c>
      <c r="E184" s="112">
        <v>111.11111111111111</v>
      </c>
      <c r="F184" s="65">
        <v>2.6959183673469441E-2</v>
      </c>
      <c r="G184" s="65">
        <v>1.17964842061894E-2</v>
      </c>
      <c r="H184" s="121">
        <v>6.0487038491751761</v>
      </c>
      <c r="I184" s="122">
        <v>2.48</v>
      </c>
      <c r="J184" s="112">
        <v>114.51895043731778</v>
      </c>
      <c r="K184" s="112">
        <f t="shared" si="5"/>
        <v>0.97024213622991629</v>
      </c>
    </row>
    <row r="185" spans="1:11" x14ac:dyDescent="0.25">
      <c r="A185" s="107">
        <v>1955</v>
      </c>
      <c r="B185" s="119">
        <v>160.35928143712576</v>
      </c>
      <c r="C185" s="109">
        <v>196.9</v>
      </c>
      <c r="D185" s="112">
        <v>3.06</v>
      </c>
      <c r="E185" s="112">
        <v>117.24137931034484</v>
      </c>
      <c r="F185" s="65">
        <v>2.805417515274947E-2</v>
      </c>
      <c r="G185" s="65">
        <v>1.7864545801870201E-2</v>
      </c>
      <c r="H185" s="121">
        <v>4.606741573033708</v>
      </c>
      <c r="I185" s="122">
        <v>2.61</v>
      </c>
      <c r="J185" s="112">
        <v>114.81049562682216</v>
      </c>
      <c r="K185" s="112">
        <f t="shared" si="5"/>
        <v>1.0211730092292606</v>
      </c>
    </row>
    <row r="186" spans="1:11" x14ac:dyDescent="0.25">
      <c r="A186" s="107">
        <v>1956</v>
      </c>
      <c r="B186" s="119">
        <v>162.75449101796409</v>
      </c>
      <c r="C186" s="109">
        <v>203.4</v>
      </c>
      <c r="D186" s="112">
        <v>3.36</v>
      </c>
      <c r="E186" s="112">
        <v>128.73563218390805</v>
      </c>
      <c r="F186" s="65">
        <v>5.883189436262648E-4</v>
      </c>
      <c r="G186" s="65">
        <v>2.3023764089378999E-2</v>
      </c>
      <c r="H186" s="121">
        <v>3.9411098527746322</v>
      </c>
      <c r="I186" s="122">
        <v>2.9</v>
      </c>
      <c r="J186" s="112">
        <v>118.600583090379</v>
      </c>
      <c r="K186" s="112">
        <f t="shared" si="5"/>
        <v>1.0854553057787724</v>
      </c>
    </row>
    <row r="187" spans="1:11" x14ac:dyDescent="0.25">
      <c r="A187" s="107">
        <v>1957</v>
      </c>
      <c r="B187" s="119">
        <v>168.56287425149702</v>
      </c>
      <c r="C187" s="109">
        <v>209.2</v>
      </c>
      <c r="D187" s="112">
        <v>3.89</v>
      </c>
      <c r="E187" s="112">
        <v>149.04214559386975</v>
      </c>
      <c r="F187" s="65">
        <v>1.0384759095378563E-2</v>
      </c>
      <c r="G187" s="65">
        <v>2.7572454075680899E-2</v>
      </c>
      <c r="H187" s="121">
        <v>3.9401276689412281</v>
      </c>
      <c r="I187" s="122">
        <v>3.46</v>
      </c>
      <c r="J187" s="112">
        <v>121.98250728862973</v>
      </c>
      <c r="K187" s="112">
        <f t="shared" si="5"/>
        <v>1.2218321209057679</v>
      </c>
    </row>
    <row r="188" spans="1:11" x14ac:dyDescent="0.25">
      <c r="A188" s="107">
        <v>1958</v>
      </c>
      <c r="B188" s="119">
        <v>173.17365269461078</v>
      </c>
      <c r="C188" s="109">
        <v>212.1</v>
      </c>
      <c r="D188" s="112">
        <v>3.79</v>
      </c>
      <c r="E188" s="112">
        <v>145.21072796934865</v>
      </c>
      <c r="F188" s="65">
        <v>2.4037667304015239E-2</v>
      </c>
      <c r="G188" s="65">
        <v>3.1584593126846902E-2</v>
      </c>
      <c r="H188" s="121">
        <v>4.2558365758754864</v>
      </c>
      <c r="I188" s="122">
        <v>3.09</v>
      </c>
      <c r="J188" s="112">
        <v>123.67346938775511</v>
      </c>
      <c r="K188" s="112">
        <f t="shared" si="5"/>
        <v>1.1741461502472086</v>
      </c>
    </row>
    <row r="189" spans="1:11" x14ac:dyDescent="0.25">
      <c r="A189" s="107">
        <v>1959</v>
      </c>
      <c r="B189" s="119">
        <v>174.61077844311379</v>
      </c>
      <c r="C189" s="109">
        <v>212.6</v>
      </c>
      <c r="D189" s="112">
        <v>4.38</v>
      </c>
      <c r="E189" s="112">
        <v>167.81609195402299</v>
      </c>
      <c r="F189" s="65">
        <v>4.1442621404997618E-2</v>
      </c>
      <c r="G189" s="65">
        <v>3.4962234068191198E-2</v>
      </c>
      <c r="H189" s="121">
        <v>3.290183387270766</v>
      </c>
      <c r="I189" s="122">
        <v>4.0199999999999996</v>
      </c>
      <c r="J189" s="112">
        <v>123.96501457725948</v>
      </c>
      <c r="K189" s="112">
        <f t="shared" si="5"/>
        <v>1.3537375244644845</v>
      </c>
    </row>
    <row r="190" spans="1:11" x14ac:dyDescent="0.25">
      <c r="A190" s="107">
        <v>1960</v>
      </c>
      <c r="B190" s="119">
        <v>177.36526946107784</v>
      </c>
      <c r="C190" s="109">
        <v>212.6</v>
      </c>
      <c r="D190" s="112">
        <v>4.41</v>
      </c>
      <c r="E190" s="112">
        <v>168.96551724137933</v>
      </c>
      <c r="F190" s="65">
        <v>4.41E-2</v>
      </c>
      <c r="G190" s="65">
        <v>3.7531983793759903E-2</v>
      </c>
      <c r="H190" s="121">
        <v>3.3603308633465447</v>
      </c>
      <c r="I190" s="122">
        <v>4.72</v>
      </c>
      <c r="J190" s="112">
        <v>123.96501457725948</v>
      </c>
      <c r="K190" s="112">
        <f t="shared" si="5"/>
        <v>1.3630096992895839</v>
      </c>
    </row>
    <row r="191" spans="1:11" x14ac:dyDescent="0.25">
      <c r="A191" s="107">
        <v>1961</v>
      </c>
      <c r="B191" s="119">
        <v>179.16167664670658</v>
      </c>
      <c r="C191" s="109">
        <v>212.6</v>
      </c>
      <c r="D191" s="112">
        <v>4.3499999999999996</v>
      </c>
      <c r="E191" s="112">
        <v>166.66666666666666</v>
      </c>
      <c r="F191" s="65">
        <v>4.3499999999999997E-2</v>
      </c>
      <c r="G191" s="65">
        <v>3.9185226856916701E-2</v>
      </c>
      <c r="H191" s="121">
        <v>3.3824514400535834</v>
      </c>
      <c r="I191" s="122">
        <v>3.84</v>
      </c>
      <c r="J191" s="112">
        <v>123.96501457725948</v>
      </c>
      <c r="K191" s="112">
        <f t="shared" si="5"/>
        <v>1.3444653496393852</v>
      </c>
    </row>
    <row r="192" spans="1:11" x14ac:dyDescent="0.25">
      <c r="A192" s="107">
        <v>1962</v>
      </c>
      <c r="B192" s="119">
        <v>181.19760479041918</v>
      </c>
      <c r="C192" s="109">
        <v>212.6</v>
      </c>
      <c r="D192" s="112">
        <v>4.33</v>
      </c>
      <c r="E192" s="112">
        <v>165.90038314176246</v>
      </c>
      <c r="F192" s="65">
        <v>4.3299999999999998E-2</v>
      </c>
      <c r="G192" s="65">
        <v>3.9879027973087899E-2</v>
      </c>
      <c r="H192" s="121">
        <v>3.083828000579123</v>
      </c>
      <c r="I192" s="122">
        <v>4.08</v>
      </c>
      <c r="J192" s="112">
        <v>123.96501457725948</v>
      </c>
      <c r="K192" s="112">
        <f t="shared" si="5"/>
        <v>1.3382838997559858</v>
      </c>
    </row>
    <row r="193" spans="1:11" x14ac:dyDescent="0.25">
      <c r="A193" s="107">
        <v>1963</v>
      </c>
      <c r="B193" s="119">
        <v>183.35329341317367</v>
      </c>
      <c r="C193" s="109">
        <v>211.9</v>
      </c>
      <c r="D193" s="112">
        <v>4.26</v>
      </c>
      <c r="E193" s="112">
        <v>163.2183908045977</v>
      </c>
      <c r="F193" s="65">
        <v>4.589256820319855E-2</v>
      </c>
      <c r="G193" s="65">
        <v>3.9613599589130799E-2</v>
      </c>
      <c r="H193" s="121">
        <v>3.5044574239163842</v>
      </c>
      <c r="I193" s="122">
        <v>3.83</v>
      </c>
      <c r="J193" s="112">
        <v>123.55685131195335</v>
      </c>
      <c r="K193" s="112">
        <f t="shared" si="5"/>
        <v>1.3209983021702929</v>
      </c>
    </row>
    <row r="194" spans="1:11" x14ac:dyDescent="0.25">
      <c r="A194" s="107">
        <v>1964</v>
      </c>
      <c r="B194" s="119">
        <v>185.80838323353294</v>
      </c>
      <c r="C194" s="109">
        <v>212.3</v>
      </c>
      <c r="D194" s="112">
        <v>4.4000000000000004</v>
      </c>
      <c r="E194" s="112">
        <v>168.58237547892725</v>
      </c>
      <c r="F194" s="65">
        <v>4.2112317130722096E-2</v>
      </c>
      <c r="G194" s="65">
        <v>3.8423363872171698E-2</v>
      </c>
      <c r="H194" s="121">
        <v>3.2701111837802483</v>
      </c>
      <c r="I194" s="122">
        <v>4.17</v>
      </c>
      <c r="J194" s="112">
        <v>123.79008746355684</v>
      </c>
      <c r="K194" s="112">
        <f t="shared" si="5"/>
        <v>1.3618406686121538</v>
      </c>
    </row>
    <row r="195" spans="1:11" x14ac:dyDescent="0.25">
      <c r="A195" s="107">
        <v>1965</v>
      </c>
      <c r="B195" s="119">
        <v>188.98203592814372</v>
      </c>
      <c r="C195" s="109">
        <v>216.6</v>
      </c>
      <c r="D195" s="112">
        <v>4.49</v>
      </c>
      <c r="E195" s="112">
        <v>172.03065134099617</v>
      </c>
      <c r="F195" s="65">
        <v>2.464564295807814E-2</v>
      </c>
      <c r="G195" s="65">
        <v>3.6405506993445497E-2</v>
      </c>
      <c r="H195" s="121">
        <v>3.1583836507199257</v>
      </c>
      <c r="I195" s="122">
        <v>4.1900000000000004</v>
      </c>
      <c r="J195" s="112">
        <v>126.29737609329446</v>
      </c>
      <c r="K195" s="112">
        <f t="shared" si="5"/>
        <v>1.3621078811163825</v>
      </c>
    </row>
    <row r="196" spans="1:11" x14ac:dyDescent="0.25">
      <c r="A196" s="107">
        <v>1966</v>
      </c>
      <c r="B196" s="119">
        <v>194.37125748502996</v>
      </c>
      <c r="C196" s="109">
        <v>223.8</v>
      </c>
      <c r="D196" s="112">
        <v>5.13</v>
      </c>
      <c r="E196" s="112">
        <v>196.55172413793105</v>
      </c>
      <c r="F196" s="65">
        <v>1.8059002770082988E-2</v>
      </c>
      <c r="G196" s="65">
        <v>3.3694081485465599E-2</v>
      </c>
      <c r="H196" s="121">
        <v>3.0754393484783544</v>
      </c>
      <c r="I196" s="122">
        <v>4.6100000000000003</v>
      </c>
      <c r="J196" s="112">
        <v>130.49562682215745</v>
      </c>
      <c r="K196" s="112">
        <f t="shared" si="5"/>
        <v>1.5061939539613571</v>
      </c>
    </row>
    <row r="197" spans="1:11" x14ac:dyDescent="0.25">
      <c r="A197" s="107">
        <v>1967</v>
      </c>
      <c r="B197" s="119">
        <v>200</v>
      </c>
      <c r="C197" s="109">
        <v>224.2</v>
      </c>
      <c r="D197" s="112">
        <v>5.51</v>
      </c>
      <c r="E197" s="112">
        <v>211.11111111111111</v>
      </c>
      <c r="F197" s="65">
        <v>5.3312689901698102E-2</v>
      </c>
      <c r="G197" s="65">
        <v>3.03055848108107E-2</v>
      </c>
      <c r="H197" s="121">
        <v>3.457667258732978</v>
      </c>
      <c r="I197" s="122">
        <v>4.58</v>
      </c>
      <c r="J197" s="112">
        <v>130.72886297376093</v>
      </c>
      <c r="K197" s="112">
        <f t="shared" si="5"/>
        <v>1.6148775894538607</v>
      </c>
    </row>
    <row r="198" spans="1:11" x14ac:dyDescent="0.25">
      <c r="A198" s="107">
        <v>1968</v>
      </c>
      <c r="B198" s="119">
        <v>208.3832335329341</v>
      </c>
      <c r="C198" s="109">
        <v>229.8</v>
      </c>
      <c r="D198" s="112">
        <v>6.18</v>
      </c>
      <c r="E198" s="112">
        <v>236.7816091954023</v>
      </c>
      <c r="F198" s="65">
        <v>3.6822301516503141E-2</v>
      </c>
      <c r="G198" s="65">
        <v>2.6100173617205201E-2</v>
      </c>
      <c r="H198" s="121">
        <v>3.2302188552188551</v>
      </c>
      <c r="I198" s="122">
        <v>5.53</v>
      </c>
      <c r="J198" s="112">
        <v>133.9941690962099</v>
      </c>
      <c r="K198" s="112">
        <f t="shared" si="5"/>
        <v>1.7671038284165141</v>
      </c>
    </row>
    <row r="199" spans="1:11" x14ac:dyDescent="0.25">
      <c r="A199" s="107">
        <v>1969</v>
      </c>
      <c r="B199" s="119">
        <v>219.5808383233533</v>
      </c>
      <c r="C199" s="109">
        <v>238.8</v>
      </c>
      <c r="D199" s="112">
        <v>7.03</v>
      </c>
      <c r="E199" s="112">
        <v>269.34865900383141</v>
      </c>
      <c r="F199" s="65">
        <v>3.1135509138381041E-2</v>
      </c>
      <c r="G199" s="65">
        <v>2.1168048704265099E-2</v>
      </c>
      <c r="H199" s="121">
        <v>3.0968247745981965</v>
      </c>
      <c r="I199" s="122">
        <v>6.04</v>
      </c>
      <c r="J199" s="112">
        <v>139.24198250728864</v>
      </c>
      <c r="K199" s="112">
        <f t="shared" si="5"/>
        <v>1.9343925887419215</v>
      </c>
    </row>
    <row r="200" spans="1:11" x14ac:dyDescent="0.25">
      <c r="A200" s="107">
        <v>1970</v>
      </c>
      <c r="B200" s="119">
        <v>232.57485029940125</v>
      </c>
      <c r="C200" s="109">
        <v>247.5</v>
      </c>
      <c r="D200" s="112">
        <v>8.0399999999999991</v>
      </c>
      <c r="E200" s="112">
        <v>308.04597701149424</v>
      </c>
      <c r="F200" s="65">
        <v>4.3967839195980032E-2</v>
      </c>
      <c r="G200" s="65">
        <v>1.57066091354344E-2</v>
      </c>
      <c r="H200" s="121">
        <v>3.4769128557191893</v>
      </c>
      <c r="I200" s="122">
        <v>7.79</v>
      </c>
      <c r="J200" s="112">
        <v>144.31486880466471</v>
      </c>
      <c r="K200" s="112">
        <f t="shared" si="5"/>
        <v>2.1345408104028794</v>
      </c>
    </row>
    <row r="201" spans="1:11" x14ac:dyDescent="0.25">
      <c r="A201" s="107">
        <v>1971</v>
      </c>
      <c r="B201" s="119">
        <v>242.57485029940122</v>
      </c>
      <c r="C201" s="109">
        <v>255.4</v>
      </c>
      <c r="D201" s="112">
        <v>7.39</v>
      </c>
      <c r="E201" s="112">
        <v>283.14176245210729</v>
      </c>
      <c r="F201" s="65">
        <v>4.1980808080807931E-2</v>
      </c>
      <c r="G201" s="65">
        <v>1.0012973487114499E-2</v>
      </c>
      <c r="H201" s="121">
        <v>3.2837736656326881</v>
      </c>
      <c r="I201" s="122">
        <v>6.24</v>
      </c>
      <c r="J201" s="112">
        <v>148.92128279883383</v>
      </c>
      <c r="K201" s="112">
        <f t="shared" si="5"/>
        <v>1.9012847400366639</v>
      </c>
    </row>
    <row r="202" spans="1:11" x14ac:dyDescent="0.25">
      <c r="A202" s="107">
        <v>1972</v>
      </c>
      <c r="B202" s="119">
        <v>250.59880239520959</v>
      </c>
      <c r="C202" s="109">
        <v>267</v>
      </c>
      <c r="D202" s="112">
        <v>7.21</v>
      </c>
      <c r="E202" s="112">
        <v>276.24521072796938</v>
      </c>
      <c r="F202" s="65">
        <v>2.6681049334377441E-2</v>
      </c>
      <c r="G202" s="65">
        <v>4.6668942443524302E-3</v>
      </c>
      <c r="H202" s="121">
        <v>3.049370764762827</v>
      </c>
      <c r="I202" s="122">
        <v>5.95</v>
      </c>
      <c r="J202" s="112">
        <v>155.68513119533529</v>
      </c>
      <c r="K202" s="112">
        <f t="shared" si="5"/>
        <v>1.7743840314549342</v>
      </c>
    </row>
    <row r="203" spans="1:11" x14ac:dyDescent="0.25">
      <c r="A203" s="107">
        <v>1973</v>
      </c>
      <c r="B203" s="119">
        <v>266.16766467065867</v>
      </c>
      <c r="C203" s="109">
        <v>302</v>
      </c>
      <c r="D203" s="112">
        <v>7.44</v>
      </c>
      <c r="E203" s="112">
        <v>285.05747126436785</v>
      </c>
      <c r="F203" s="65">
        <v>-5.6686142322097302E-2</v>
      </c>
      <c r="G203" s="65">
        <v>5.6779415732408599E-4</v>
      </c>
      <c r="H203" s="121">
        <v>2.8542475933119404</v>
      </c>
      <c r="I203" s="122">
        <v>6.46</v>
      </c>
      <c r="J203" s="112">
        <v>176.0932944606414</v>
      </c>
      <c r="K203" s="112">
        <f t="shared" si="5"/>
        <v>1.6187866331734797</v>
      </c>
    </row>
    <row r="204" spans="1:11" x14ac:dyDescent="0.25">
      <c r="A204" s="107">
        <v>1974</v>
      </c>
      <c r="B204" s="119">
        <v>295.38922155688624</v>
      </c>
      <c r="C204" s="109">
        <v>359</v>
      </c>
      <c r="D204" s="112">
        <v>8.57</v>
      </c>
      <c r="E204" s="112">
        <v>328.35249042145597</v>
      </c>
      <c r="F204" s="65">
        <v>-0.10304172185430463</v>
      </c>
      <c r="G204" s="65">
        <v>-1.1647729662381701E-3</v>
      </c>
      <c r="H204" s="121">
        <v>3.7457080428675478</v>
      </c>
      <c r="I204" s="122">
        <v>6.99</v>
      </c>
      <c r="J204" s="112">
        <v>209.32944606413994</v>
      </c>
      <c r="K204" s="112">
        <f t="shared" si="5"/>
        <v>1.5685919807041699</v>
      </c>
    </row>
    <row r="205" spans="1:11" x14ac:dyDescent="0.25">
      <c r="A205" s="107">
        <v>1975</v>
      </c>
      <c r="B205" s="119">
        <v>322.39520958083835</v>
      </c>
      <c r="C205" s="109">
        <v>392.2</v>
      </c>
      <c r="D205" s="112">
        <v>8.83</v>
      </c>
      <c r="E205" s="112">
        <v>338.31417624521072</v>
      </c>
      <c r="F205" s="65">
        <v>-4.1791086350974893E-3</v>
      </c>
      <c r="G205" s="65">
        <v>1.6168739824786999E-5</v>
      </c>
      <c r="H205" s="121">
        <v>5.0716648291069459</v>
      </c>
      <c r="I205" s="122">
        <v>7.5</v>
      </c>
      <c r="J205" s="112">
        <v>228.68804664723032</v>
      </c>
      <c r="K205" s="112">
        <f t="shared" si="5"/>
        <v>1.4793697405929025</v>
      </c>
    </row>
    <row r="206" spans="1:11" x14ac:dyDescent="0.25">
      <c r="A206" s="107">
        <v>1976</v>
      </c>
      <c r="B206" s="119">
        <v>340.95808383233532</v>
      </c>
      <c r="C206" s="109">
        <v>410.2</v>
      </c>
      <c r="D206" s="112">
        <v>8.43</v>
      </c>
      <c r="E206" s="112">
        <v>322.98850574712645</v>
      </c>
      <c r="F206" s="65">
        <v>3.8405048444671151E-2</v>
      </c>
      <c r="G206" s="65">
        <v>3.6388428713344601E-3</v>
      </c>
      <c r="H206" s="121">
        <v>4.1812925872393141</v>
      </c>
      <c r="I206" s="122">
        <v>7.74</v>
      </c>
      <c r="J206" s="112">
        <v>239.18367346938774</v>
      </c>
      <c r="K206" s="112">
        <f t="shared" si="5"/>
        <v>1.3503785649837199</v>
      </c>
    </row>
    <row r="207" spans="1:11" x14ac:dyDescent="0.25">
      <c r="A207" s="107">
        <v>1977</v>
      </c>
      <c r="B207" s="119">
        <v>362.93413173652698</v>
      </c>
      <c r="C207" s="112">
        <v>435.71162029459907</v>
      </c>
      <c r="D207" s="112">
        <v>8.02</v>
      </c>
      <c r="E207" s="112">
        <v>307.27969348659008</v>
      </c>
      <c r="F207" s="65">
        <v>1.8006873977086627E-2</v>
      </c>
      <c r="G207" s="65">
        <v>9.1895113367141193E-3</v>
      </c>
      <c r="H207" s="121">
        <v>4.4986032174164334</v>
      </c>
      <c r="I207" s="122">
        <v>7.21</v>
      </c>
      <c r="J207" s="112">
        <v>254.05925381609273</v>
      </c>
      <c r="K207" s="112">
        <f t="shared" si="5"/>
        <v>1.2094804218744275</v>
      </c>
    </row>
    <row r="208" spans="1:11" x14ac:dyDescent="0.25">
      <c r="A208" s="107">
        <v>1978</v>
      </c>
      <c r="B208" s="119">
        <v>390.53892215568862</v>
      </c>
      <c r="C208" s="112">
        <v>469.27954173486097</v>
      </c>
      <c r="D208" s="112">
        <v>8.73</v>
      </c>
      <c r="E208" s="112">
        <v>334.48275862068965</v>
      </c>
      <c r="F208" s="65">
        <v>1.0258397534668603E-2</v>
      </c>
      <c r="G208" s="65">
        <v>1.6502147615673701E-2</v>
      </c>
      <c r="H208" s="121">
        <v>5.6177285318559553</v>
      </c>
      <c r="I208" s="122">
        <v>7.96</v>
      </c>
      <c r="J208" s="112">
        <v>273.63238585123088</v>
      </c>
      <c r="K208" s="112">
        <f t="shared" si="5"/>
        <v>1.222380010246821</v>
      </c>
    </row>
    <row r="209" spans="1:11" x14ac:dyDescent="0.25">
      <c r="A209" s="107">
        <v>1979</v>
      </c>
      <c r="B209" s="119">
        <v>434.55089820359279</v>
      </c>
      <c r="C209" s="112">
        <v>528.3590834697219</v>
      </c>
      <c r="D209" s="112">
        <v>9.6300000000000008</v>
      </c>
      <c r="E209" s="112">
        <v>368.96551724137936</v>
      </c>
      <c r="F209" s="65">
        <v>-2.9594134477825537E-2</v>
      </c>
      <c r="G209" s="65">
        <v>2.5498930074556E-2</v>
      </c>
      <c r="H209" s="121">
        <v>5.6664326546986263</v>
      </c>
      <c r="I209" s="122">
        <v>9.1</v>
      </c>
      <c r="J209" s="112">
        <v>308.08109823307399</v>
      </c>
      <c r="K209" s="112">
        <f t="shared" si="5"/>
        <v>1.1976246493455571</v>
      </c>
    </row>
    <row r="210" spans="1:11" x14ac:dyDescent="0.25">
      <c r="A210" s="107">
        <v>1980</v>
      </c>
      <c r="B210" s="119">
        <v>493.29341317365271</v>
      </c>
      <c r="C210" s="112">
        <v>602.87986906710319</v>
      </c>
      <c r="D210" s="112">
        <v>11.94</v>
      </c>
      <c r="E210" s="112">
        <v>457.4712643678161</v>
      </c>
      <c r="F210" s="65">
        <v>-2.1641931385006322E-2</v>
      </c>
      <c r="G210" s="65">
        <v>3.6039615603547001E-2</v>
      </c>
      <c r="H210" s="121">
        <v>5.5560566429151255</v>
      </c>
      <c r="I210" s="122">
        <v>10.8</v>
      </c>
      <c r="J210" s="112">
        <v>351.5334513510806</v>
      </c>
      <c r="K210" s="112">
        <f t="shared" si="5"/>
        <v>1.3013591241731763</v>
      </c>
    </row>
    <row r="211" spans="1:11" x14ac:dyDescent="0.25">
      <c r="A211" s="107">
        <v>1981</v>
      </c>
      <c r="B211" s="119">
        <v>544.49101796407183</v>
      </c>
      <c r="C211" s="112">
        <v>657.93126022913259</v>
      </c>
      <c r="D211" s="112">
        <v>14.17</v>
      </c>
      <c r="E211" s="112">
        <v>542.91187739463601</v>
      </c>
      <c r="F211" s="65">
        <v>5.0385968819599336E-2</v>
      </c>
      <c r="G211" s="65">
        <v>4.7433071792087403E-2</v>
      </c>
      <c r="H211" s="121">
        <v>4.9860870873129279</v>
      </c>
      <c r="I211" s="122">
        <v>12.57</v>
      </c>
      <c r="J211" s="112">
        <v>383.63338788870703</v>
      </c>
      <c r="K211" s="112">
        <f t="shared" si="5"/>
        <v>1.4151841172701476</v>
      </c>
    </row>
    <row r="212" spans="1:11" x14ac:dyDescent="0.25">
      <c r="A212" s="107">
        <v>1982</v>
      </c>
      <c r="B212" s="119">
        <v>577.8443113772455</v>
      </c>
      <c r="C212" s="112">
        <v>671.35842880523739</v>
      </c>
      <c r="D212" s="112">
        <v>13.79</v>
      </c>
      <c r="E212" s="112">
        <v>528.35249042145597</v>
      </c>
      <c r="F212" s="65">
        <v>0.11749183673469378</v>
      </c>
      <c r="G212" s="65">
        <v>5.8411370073581999E-2</v>
      </c>
      <c r="H212" s="121">
        <v>5.8577762619372438</v>
      </c>
      <c r="I212" s="122">
        <v>14.59</v>
      </c>
      <c r="J212" s="112">
        <v>391.46264070276231</v>
      </c>
      <c r="K212" s="112">
        <f t="shared" si="5"/>
        <v>1.3496881579119429</v>
      </c>
    </row>
    <row r="213" spans="1:11" x14ac:dyDescent="0.25">
      <c r="A213" s="107">
        <v>1983</v>
      </c>
      <c r="B213" s="119">
        <v>596.40718562874258</v>
      </c>
      <c r="C213" s="112">
        <v>680.08608837970542</v>
      </c>
      <c r="D213" s="112">
        <v>12.04</v>
      </c>
      <c r="E213" s="112">
        <v>461.30268199233717</v>
      </c>
      <c r="F213" s="65">
        <v>0.10739999999999997</v>
      </c>
      <c r="G213" s="65">
        <v>6.7736151163515099E-2</v>
      </c>
      <c r="H213" s="121">
        <v>4.9143966174533853</v>
      </c>
      <c r="I213" s="122">
        <v>10.46</v>
      </c>
      <c r="J213" s="112">
        <v>396.55165503189824</v>
      </c>
      <c r="K213" s="112">
        <f t="shared" si="5"/>
        <v>1.1632852268772662</v>
      </c>
    </row>
    <row r="214" spans="1:11" x14ac:dyDescent="0.25">
      <c r="A214" s="107">
        <v>1984</v>
      </c>
      <c r="B214" s="119">
        <v>622.1556886227545</v>
      </c>
      <c r="C214" s="112">
        <v>696.19869067103116</v>
      </c>
      <c r="D214" s="112">
        <v>12.71</v>
      </c>
      <c r="E214" s="112">
        <v>486.97318007662835</v>
      </c>
      <c r="F214" s="65">
        <v>0.10340799605133268</v>
      </c>
      <c r="G214" s="65">
        <v>7.47598420766349E-2</v>
      </c>
      <c r="H214" s="121">
        <v>4.5255123505018338</v>
      </c>
      <c r="I214" s="122">
        <v>11.67</v>
      </c>
      <c r="J214" s="112">
        <v>405.94675840876454</v>
      </c>
      <c r="K214" s="112">
        <f t="shared" si="5"/>
        <v>1.1995986419142064</v>
      </c>
    </row>
    <row r="215" spans="1:11" x14ac:dyDescent="0.25">
      <c r="A215" s="107">
        <v>1985</v>
      </c>
      <c r="B215" s="119">
        <v>644.31137724550899</v>
      </c>
      <c r="C215" s="112">
        <v>692.84189852700501</v>
      </c>
      <c r="D215" s="112">
        <v>11.37</v>
      </c>
      <c r="E215" s="112">
        <v>435.63218390804599</v>
      </c>
      <c r="F215" s="65">
        <v>0.11852160077145614</v>
      </c>
      <c r="G215" s="65">
        <v>7.9231508316054605E-2</v>
      </c>
      <c r="H215" s="121">
        <v>4.6034613367519368</v>
      </c>
      <c r="I215" s="122">
        <v>11.38</v>
      </c>
      <c r="J215" s="112">
        <v>403.98944520525072</v>
      </c>
      <c r="K215" s="112">
        <f t="shared" ref="K215:K241" si="6">E215/J215</f>
        <v>1.0783256569654163</v>
      </c>
    </row>
    <row r="216" spans="1:11" x14ac:dyDescent="0.25">
      <c r="A216" s="107">
        <v>1986</v>
      </c>
      <c r="B216" s="119">
        <v>656.28742514970065</v>
      </c>
      <c r="C216" s="112">
        <v>672.70114566284781</v>
      </c>
      <c r="D216" s="112">
        <v>9.02</v>
      </c>
      <c r="E216" s="112">
        <v>345.59386973180079</v>
      </c>
      <c r="F216" s="65">
        <v>0.11926976744186045</v>
      </c>
      <c r="G216" s="65">
        <v>8.11867169641209E-2</v>
      </c>
      <c r="H216" s="121">
        <v>3.9771362697535899</v>
      </c>
      <c r="I216" s="122">
        <v>9.19</v>
      </c>
      <c r="J216" s="112">
        <v>392.24556598416785</v>
      </c>
      <c r="K216" s="112">
        <f t="shared" si="6"/>
        <v>0.88106507683441848</v>
      </c>
    </row>
    <row r="217" spans="1:11" x14ac:dyDescent="0.25">
      <c r="A217" s="107">
        <v>1987</v>
      </c>
      <c r="B217" s="119">
        <v>680.23952095808386</v>
      </c>
      <c r="C217" s="112">
        <v>690.15646481178396</v>
      </c>
      <c r="D217" s="112">
        <v>9.3800000000000008</v>
      </c>
      <c r="E217" s="112">
        <v>359.38697318007667</v>
      </c>
      <c r="F217" s="65">
        <v>6.785189620758493E-2</v>
      </c>
      <c r="G217" s="65">
        <v>8.1053920020020001E-2</v>
      </c>
      <c r="H217" s="121">
        <v>3.3306869305508298</v>
      </c>
      <c r="I217" s="122">
        <v>7.08</v>
      </c>
      <c r="J217" s="112">
        <v>402.42359464243964</v>
      </c>
      <c r="K217" s="112">
        <f t="shared" si="6"/>
        <v>0.89305641608663189</v>
      </c>
    </row>
    <row r="218" spans="1:11" x14ac:dyDescent="0.25">
      <c r="A218" s="107">
        <v>1988</v>
      </c>
      <c r="B218" s="119">
        <v>708.38323353293413</v>
      </c>
      <c r="C218" s="112">
        <v>717.68216039279878</v>
      </c>
      <c r="D218" s="112">
        <v>9.7100000000000009</v>
      </c>
      <c r="E218" s="112">
        <v>372.03065134099626</v>
      </c>
      <c r="F218" s="65">
        <v>5.7216731517509611E-2</v>
      </c>
      <c r="G218" s="65">
        <v>7.9642402313296903E-2</v>
      </c>
      <c r="H218" s="121">
        <v>3.8845416799744492</v>
      </c>
      <c r="I218" s="122">
        <v>8.67</v>
      </c>
      <c r="J218" s="112">
        <v>418.47356291125294</v>
      </c>
      <c r="K218" s="112">
        <f t="shared" si="6"/>
        <v>0.88901829007509847</v>
      </c>
    </row>
    <row r="219" spans="1:11" x14ac:dyDescent="0.25">
      <c r="A219" s="107">
        <v>1989</v>
      </c>
      <c r="B219" s="119">
        <v>742.51497005988028</v>
      </c>
      <c r="C219" s="112">
        <v>753.26415711947629</v>
      </c>
      <c r="D219" s="112">
        <v>9.26</v>
      </c>
      <c r="E219" s="112">
        <v>354.78927203065138</v>
      </c>
      <c r="F219" s="65">
        <v>4.3020954162769028E-2</v>
      </c>
      <c r="G219" s="65">
        <v>7.7629409473296496E-2</v>
      </c>
      <c r="H219" s="121">
        <v>3.8716232787919131</v>
      </c>
      <c r="I219" s="122">
        <v>9.09</v>
      </c>
      <c r="J219" s="112">
        <v>439.22108286849931</v>
      </c>
      <c r="K219" s="112">
        <f t="shared" si="6"/>
        <v>0.8077692211711831</v>
      </c>
    </row>
    <row r="220" spans="1:11" x14ac:dyDescent="0.25">
      <c r="A220" s="107">
        <v>1990</v>
      </c>
      <c r="B220" s="119">
        <v>782.6347305389221</v>
      </c>
      <c r="C220" s="112">
        <v>780.78985270049088</v>
      </c>
      <c r="D220" s="112">
        <v>9.32</v>
      </c>
      <c r="E220" s="112">
        <v>357.08812260536399</v>
      </c>
      <c r="F220" s="65">
        <v>5.6658110516934333E-2</v>
      </c>
      <c r="G220" s="65">
        <v>7.5467963106230607E-2</v>
      </c>
      <c r="H220" s="121">
        <v>3.5591375709621436</v>
      </c>
      <c r="I220" s="122">
        <v>8.2100000000000009</v>
      </c>
      <c r="J220" s="112">
        <v>455.27105113731244</v>
      </c>
      <c r="K220" s="112">
        <f t="shared" si="6"/>
        <v>0.78434181508646839</v>
      </c>
    </row>
    <row r="221" spans="1:11" x14ac:dyDescent="0.25">
      <c r="A221" s="107">
        <v>1991</v>
      </c>
      <c r="B221" s="119">
        <v>815.56886227544908</v>
      </c>
      <c r="C221" s="112">
        <v>782.1325695581013</v>
      </c>
      <c r="D221" s="112">
        <v>8.77</v>
      </c>
      <c r="E221" s="112">
        <v>336.0153256704981</v>
      </c>
      <c r="F221" s="65">
        <v>8.5980309544282124E-2</v>
      </c>
      <c r="G221" s="65">
        <v>7.3264990723578199E-2</v>
      </c>
      <c r="H221" s="121">
        <v>3.7480798771121351</v>
      </c>
      <c r="I221" s="122">
        <v>8.09</v>
      </c>
      <c r="J221" s="112">
        <v>456.05397641871792</v>
      </c>
      <c r="K221" s="112">
        <f t="shared" si="6"/>
        <v>0.73678850102162374</v>
      </c>
    </row>
    <row r="222" spans="1:11" x14ac:dyDescent="0.25">
      <c r="A222" s="107">
        <v>1992</v>
      </c>
      <c r="B222" s="119">
        <v>840.11976047904204</v>
      </c>
      <c r="C222" s="112">
        <v>786.83207855973797</v>
      </c>
      <c r="D222" s="112">
        <v>8.14</v>
      </c>
      <c r="E222" s="112">
        <v>311.87739463601537</v>
      </c>
      <c r="F222" s="65">
        <v>7.5391416309012693E-2</v>
      </c>
      <c r="G222" s="65">
        <v>7.0939340205755805E-2</v>
      </c>
      <c r="H222" s="121">
        <v>2.9753893482022691</v>
      </c>
      <c r="I222" s="122">
        <v>7.03</v>
      </c>
      <c r="J222" s="112">
        <v>458.79421490363734</v>
      </c>
      <c r="K222" s="112">
        <f t="shared" si="6"/>
        <v>0.67977621448762249</v>
      </c>
    </row>
    <row r="223" spans="1:11" x14ac:dyDescent="0.25">
      <c r="A223" s="107">
        <v>1993</v>
      </c>
      <c r="B223" s="119">
        <v>865.26946107784431</v>
      </c>
      <c r="C223" s="112">
        <v>798.24517184942704</v>
      </c>
      <c r="D223" s="112">
        <v>7.22</v>
      </c>
      <c r="E223" s="112">
        <v>276.62835249042149</v>
      </c>
      <c r="F223" s="65">
        <v>5.7694880546075245E-2</v>
      </c>
      <c r="G223" s="65">
        <v>6.8537009525944298E-2</v>
      </c>
      <c r="H223" s="121">
        <v>2.8904257519012932</v>
      </c>
      <c r="I223" s="122">
        <v>6.6</v>
      </c>
      <c r="J223" s="112">
        <v>465.44907979558423</v>
      </c>
      <c r="K223" s="112">
        <f t="shared" si="6"/>
        <v>0.59432570499851678</v>
      </c>
    </row>
    <row r="224" spans="1:11" x14ac:dyDescent="0.25">
      <c r="A224" s="107">
        <v>1994</v>
      </c>
      <c r="B224" s="119">
        <v>887.42514970059869</v>
      </c>
      <c r="C224" s="112">
        <v>808.31554828150558</v>
      </c>
      <c r="D224" s="112">
        <v>7.96</v>
      </c>
      <c r="E224" s="112">
        <v>304.9808429118774</v>
      </c>
      <c r="F224" s="65">
        <v>6.6984356602186532E-2</v>
      </c>
      <c r="G224" s="65">
        <v>6.6148503255266999E-2</v>
      </c>
      <c r="H224" s="121">
        <v>2.7865282564113407</v>
      </c>
      <c r="I224" s="122">
        <v>5.75</v>
      </c>
      <c r="J224" s="112">
        <v>471.32101940612574</v>
      </c>
      <c r="K224" s="112">
        <f t="shared" si="6"/>
        <v>0.64707668522010664</v>
      </c>
    </row>
    <row r="225" spans="1:11" x14ac:dyDescent="0.25">
      <c r="A225" s="107">
        <v>1995</v>
      </c>
      <c r="B225" s="119">
        <v>912.57485029940119</v>
      </c>
      <c r="C225" s="112">
        <v>837.1839607201307</v>
      </c>
      <c r="D225" s="112">
        <v>7.59</v>
      </c>
      <c r="E225" s="112">
        <v>290.80459770114942</v>
      </c>
      <c r="F225" s="65">
        <v>4.0185714285714505E-2</v>
      </c>
      <c r="G225" s="65">
        <v>6.3755855869587694E-2</v>
      </c>
      <c r="H225" s="121">
        <v>2.9639978506179472</v>
      </c>
      <c r="I225" s="122">
        <v>7.78</v>
      </c>
      <c r="J225" s="112">
        <v>488.15391295634441</v>
      </c>
      <c r="K225" s="112">
        <f t="shared" si="6"/>
        <v>0.59572317251332996</v>
      </c>
    </row>
    <row r="226" spans="1:11" x14ac:dyDescent="0.25">
      <c r="A226" s="107">
        <v>1996</v>
      </c>
      <c r="B226" s="119">
        <v>939.5209580838324</v>
      </c>
      <c r="C226" s="112">
        <v>857.32471358428779</v>
      </c>
      <c r="D226" s="112">
        <v>7.37</v>
      </c>
      <c r="E226" s="112">
        <v>282.37547892720306</v>
      </c>
      <c r="F226" s="65">
        <v>4.9642261427425824E-2</v>
      </c>
      <c r="G226" s="65">
        <v>6.1349416812217603E-2</v>
      </c>
      <c r="H226" s="121">
        <v>2.4250512678623743</v>
      </c>
      <c r="I226" s="122">
        <v>5.65</v>
      </c>
      <c r="J226" s="112">
        <v>499.89779217742728</v>
      </c>
      <c r="K226" s="112">
        <f t="shared" si="6"/>
        <v>0.56486642538917309</v>
      </c>
    </row>
    <row r="227" spans="1:11" x14ac:dyDescent="0.25">
      <c r="A227" s="107">
        <v>1997</v>
      </c>
      <c r="B227" s="119">
        <v>961.07784431137725</v>
      </c>
      <c r="C227" s="112">
        <v>856.65335515548247</v>
      </c>
      <c r="D227" s="112">
        <v>7.26</v>
      </c>
      <c r="E227" s="112">
        <v>278.16091954022988</v>
      </c>
      <c r="F227" s="65">
        <v>7.3383085356304015E-2</v>
      </c>
      <c r="G227" s="65">
        <v>5.8683876967772101E-2</v>
      </c>
      <c r="H227" s="121">
        <v>2.0229176998773197</v>
      </c>
      <c r="I227" s="122">
        <v>6.58</v>
      </c>
      <c r="J227" s="112">
        <v>499.50632953672442</v>
      </c>
      <c r="K227" s="112">
        <f t="shared" si="6"/>
        <v>0.55687166126246068</v>
      </c>
    </row>
    <row r="228" spans="1:11" x14ac:dyDescent="0.25">
      <c r="A228" s="107">
        <v>1998</v>
      </c>
      <c r="B228" s="119">
        <v>976.04790419161679</v>
      </c>
      <c r="C228" s="112">
        <v>835.16988543371497</v>
      </c>
      <c r="D228" s="112">
        <v>6.53</v>
      </c>
      <c r="E228" s="112">
        <v>250.19157088122606</v>
      </c>
      <c r="F228" s="65">
        <v>9.0378369905955908E-2</v>
      </c>
      <c r="G228" s="65">
        <v>5.5396833052744301E-2</v>
      </c>
      <c r="H228" s="121">
        <v>1.6816143497757847</v>
      </c>
      <c r="I228" s="122">
        <v>5.54</v>
      </c>
      <c r="J228" s="112">
        <v>486.97952503423613</v>
      </c>
      <c r="K228" s="112">
        <f t="shared" si="6"/>
        <v>0.51376199207479378</v>
      </c>
    </row>
    <row r="229" spans="1:11" x14ac:dyDescent="0.25">
      <c r="A229" s="107">
        <v>1999</v>
      </c>
      <c r="B229" s="119">
        <v>997.60479041916176</v>
      </c>
      <c r="C229" s="112">
        <v>842.55482815057258</v>
      </c>
      <c r="D229" s="112">
        <v>7.05</v>
      </c>
      <c r="E229" s="112">
        <v>270.11494252873564</v>
      </c>
      <c r="F229" s="65">
        <v>6.1657556270096461E-2</v>
      </c>
      <c r="G229" s="65">
        <v>5.1272843013949701E-2</v>
      </c>
      <c r="H229" s="121">
        <v>1.3365151308887948</v>
      </c>
      <c r="I229" s="122">
        <v>4.72</v>
      </c>
      <c r="J229" s="112">
        <v>491.28561408196651</v>
      </c>
      <c r="K229" s="112">
        <f t="shared" si="6"/>
        <v>0.54981244063798174</v>
      </c>
    </row>
    <row r="230" spans="1:11" x14ac:dyDescent="0.25">
      <c r="A230" s="107">
        <v>2000</v>
      </c>
      <c r="B230" s="119">
        <v>1031.1377245508982</v>
      </c>
      <c r="C230" s="112">
        <v>890.89263502454969</v>
      </c>
      <c r="D230" s="112">
        <v>7.62</v>
      </c>
      <c r="E230" s="112">
        <v>291.95402298850576</v>
      </c>
      <c r="F230" s="65">
        <v>1.8829482071713206E-2</v>
      </c>
      <c r="G230" s="65">
        <v>4.6446296467676298E-2</v>
      </c>
      <c r="H230" s="121">
        <v>1.1412818552318689</v>
      </c>
      <c r="I230" s="122">
        <v>6.66</v>
      </c>
      <c r="J230" s="112">
        <v>519.47092421256536</v>
      </c>
      <c r="K230" s="112">
        <f t="shared" si="6"/>
        <v>0.56202187529756598</v>
      </c>
    </row>
    <row r="231" spans="1:11" x14ac:dyDescent="0.25">
      <c r="A231" s="107">
        <v>2001</v>
      </c>
      <c r="B231" s="119">
        <v>1060.4790419161677</v>
      </c>
      <c r="C231" s="112">
        <v>900.96301145662824</v>
      </c>
      <c r="D231" s="112">
        <v>7.08</v>
      </c>
      <c r="E231" s="112">
        <v>271.26436781609198</v>
      </c>
      <c r="F231" s="65">
        <v>5.9496307460436916E-2</v>
      </c>
      <c r="G231" s="65">
        <v>4.1155454600072798E-2</v>
      </c>
      <c r="H231" s="121">
        <v>1.1784700852781083</v>
      </c>
      <c r="I231" s="122">
        <v>5.16</v>
      </c>
      <c r="J231" s="112">
        <v>525.34286382310688</v>
      </c>
      <c r="K231" s="112">
        <f t="shared" si="6"/>
        <v>0.5163568147514267</v>
      </c>
    </row>
    <row r="232" spans="1:11" x14ac:dyDescent="0.25">
      <c r="A232" s="107">
        <v>2002</v>
      </c>
      <c r="B232" s="119">
        <v>1077.245508982036</v>
      </c>
      <c r="C232" s="112">
        <v>880.15090016366594</v>
      </c>
      <c r="D232" s="112">
        <v>6.49</v>
      </c>
      <c r="E232" s="112">
        <v>248.65900383141764</v>
      </c>
      <c r="F232" s="65">
        <v>8.7999850968703386E-2</v>
      </c>
      <c r="G232" s="65">
        <v>3.5362415632610902E-2</v>
      </c>
      <c r="H232" s="121">
        <v>1.4093894984257285</v>
      </c>
      <c r="I232" s="122">
        <v>5.04</v>
      </c>
      <c r="J232" s="112">
        <v>513.20752196132128</v>
      </c>
      <c r="K232" s="112">
        <f t="shared" si="6"/>
        <v>0.48451940626497331</v>
      </c>
    </row>
    <row r="233" spans="1:11" x14ac:dyDescent="0.25">
      <c r="A233" s="107">
        <v>2003</v>
      </c>
      <c r="B233" s="119">
        <v>1101.7964071856288</v>
      </c>
      <c r="C233" s="112">
        <v>927.14599018003264</v>
      </c>
      <c r="D233" s="112">
        <v>5.67</v>
      </c>
      <c r="E233" s="112">
        <v>217.24137931034483</v>
      </c>
      <c r="F233" s="65">
        <v>3.3056445461479567E-3</v>
      </c>
      <c r="G233" s="65">
        <v>2.9212723240761702E-2</v>
      </c>
      <c r="H233" s="121">
        <v>1.9411948562243257</v>
      </c>
      <c r="I233" s="122">
        <v>4.05</v>
      </c>
      <c r="J233" s="112">
        <v>540.60990681051464</v>
      </c>
      <c r="K233" s="112">
        <f t="shared" si="6"/>
        <v>0.40184498392199935</v>
      </c>
    </row>
    <row r="234" spans="1:11" x14ac:dyDescent="0.25">
      <c r="A234" s="107">
        <v>2004</v>
      </c>
      <c r="B234" s="119">
        <v>1131.1377245508982</v>
      </c>
      <c r="C234" s="112">
        <v>984.8828150572831</v>
      </c>
      <c r="D234" s="112">
        <v>5.63</v>
      </c>
      <c r="E234" s="112">
        <v>215.7088122605364</v>
      </c>
      <c r="F234" s="65">
        <v>-5.973714699493364E-3</v>
      </c>
      <c r="G234" s="65">
        <v>2.33782969436701E-2</v>
      </c>
      <c r="H234" s="121">
        <v>1.7165259774661819</v>
      </c>
      <c r="I234" s="122">
        <v>4.1500000000000004</v>
      </c>
      <c r="J234" s="112">
        <v>574.27569391095233</v>
      </c>
      <c r="K234" s="112">
        <f t="shared" si="6"/>
        <v>0.37561891361187294</v>
      </c>
    </row>
    <row r="235" spans="1:11" x14ac:dyDescent="0.25">
      <c r="A235" s="107">
        <v>2005</v>
      </c>
      <c r="B235" s="119">
        <v>1169.4610778443114</v>
      </c>
      <c r="C235" s="112">
        <v>1056.7181669394438</v>
      </c>
      <c r="D235" s="112">
        <v>5.23</v>
      </c>
      <c r="E235" s="112">
        <v>200.38314176245211</v>
      </c>
      <c r="F235" s="65">
        <v>-2.0637968643490247E-2</v>
      </c>
      <c r="G235" s="65">
        <v>1.8272029028073501E-2</v>
      </c>
      <c r="H235" s="121">
        <v>1.8808034467289085</v>
      </c>
      <c r="I235" s="122">
        <v>4.22</v>
      </c>
      <c r="J235" s="112">
        <v>616.16219646614798</v>
      </c>
      <c r="K235" s="112">
        <f t="shared" si="6"/>
        <v>0.32521167788563149</v>
      </c>
    </row>
    <row r="236" spans="1:11" x14ac:dyDescent="0.25">
      <c r="A236" s="107">
        <v>2006</v>
      </c>
      <c r="B236" s="119">
        <v>1207.1856287425151</v>
      </c>
      <c r="C236" s="112">
        <v>1105.7273322422261</v>
      </c>
      <c r="D236" s="112">
        <v>5.59</v>
      </c>
      <c r="E236" s="112">
        <v>214.17624521072798</v>
      </c>
      <c r="F236" s="65">
        <v>9.5213468869123283E-3</v>
      </c>
      <c r="G236" s="65">
        <v>1.40133288112726E-2</v>
      </c>
      <c r="H236" s="121">
        <v>1.9456804798511023</v>
      </c>
      <c r="I236" s="112">
        <v>4.42</v>
      </c>
      <c r="J236" s="112">
        <v>644.73896923744962</v>
      </c>
      <c r="K236" s="112">
        <f t="shared" si="6"/>
        <v>0.33219063129383986</v>
      </c>
    </row>
    <row r="237" spans="1:11" x14ac:dyDescent="0.25">
      <c r="A237" s="107">
        <f>A236+1</f>
        <v>2007</v>
      </c>
      <c r="B237" s="119">
        <v>1241.556886227545</v>
      </c>
      <c r="C237" s="112">
        <v>1158.7646481178399</v>
      </c>
      <c r="D237" s="112">
        <v>5.56</v>
      </c>
      <c r="E237" s="112">
        <v>213.02681992337165</v>
      </c>
      <c r="F237" s="65">
        <v>7.6340012143291044E-3</v>
      </c>
      <c r="G237" s="65">
        <v>1.03324853202872E-2</v>
      </c>
      <c r="H237" s="121">
        <v>1.9471126839680934</v>
      </c>
      <c r="I237" s="112">
        <v>4.76</v>
      </c>
      <c r="J237" s="112">
        <v>675.66451785296783</v>
      </c>
      <c r="K237" s="112">
        <f t="shared" si="6"/>
        <v>0.31528489996825415</v>
      </c>
    </row>
    <row r="238" spans="1:11" x14ac:dyDescent="0.25">
      <c r="A238" s="107">
        <f>A237+1</f>
        <v>2008</v>
      </c>
      <c r="B238" s="119">
        <v>1289.2215568862275</v>
      </c>
      <c r="C238" s="112">
        <v>1272.8955810147302</v>
      </c>
      <c r="D238" s="112">
        <v>5.63</v>
      </c>
      <c r="E238" s="112">
        <v>215.7088122605364</v>
      </c>
      <c r="F238" s="65">
        <v>-4.2193626882966316E-2</v>
      </c>
      <c r="G238" s="65">
        <v>6.9148542940245398E-3</v>
      </c>
      <c r="H238" s="121">
        <v>2.0590965795352347</v>
      </c>
      <c r="I238" s="112">
        <v>3.74</v>
      </c>
      <c r="J238" s="112">
        <v>742.21316677243738</v>
      </c>
      <c r="K238" s="112">
        <f t="shared" si="6"/>
        <v>0.290629191069946</v>
      </c>
    </row>
    <row r="239" spans="1:11" x14ac:dyDescent="0.25">
      <c r="A239" s="107">
        <f>A238+1</f>
        <v>2009</v>
      </c>
      <c r="B239" s="119">
        <v>1284.6706586826349</v>
      </c>
      <c r="C239" s="112">
        <v>1160.7787234042555</v>
      </c>
      <c r="D239" s="112">
        <v>5.31</v>
      </c>
      <c r="E239" s="112">
        <v>203.44827586206898</v>
      </c>
      <c r="F239" s="65">
        <v>0.14118016877637124</v>
      </c>
      <c r="G239" s="65">
        <v>3.41876661818889E-3</v>
      </c>
      <c r="H239" s="121">
        <v>2.5890154578432956</v>
      </c>
      <c r="I239" s="112">
        <v>2.52</v>
      </c>
      <c r="J239" s="112">
        <v>676.83890577507611</v>
      </c>
      <c r="K239" s="112">
        <f t="shared" si="6"/>
        <v>0.30058596532522314</v>
      </c>
    </row>
    <row r="240" spans="1:11" x14ac:dyDescent="0.25">
      <c r="A240" s="107">
        <f>A239+1</f>
        <v>2010</v>
      </c>
      <c r="B240" s="119">
        <v>1305.7485029940121</v>
      </c>
      <c r="C240" s="112">
        <v>1239.9990180032732</v>
      </c>
      <c r="D240" s="123">
        <v>4.9400000000000004</v>
      </c>
      <c r="E240" s="112">
        <v>189.27203065134103</v>
      </c>
      <c r="F240" s="65">
        <v>-1.8847541931752136E-2</v>
      </c>
      <c r="G240" s="65">
        <v>-9.8849536445565298E-4</v>
      </c>
      <c r="H240" s="121">
        <v>2.02299791737126</v>
      </c>
      <c r="I240" s="112">
        <v>3.73</v>
      </c>
      <c r="J240" s="112">
        <v>723.03149737800186</v>
      </c>
      <c r="K240" s="112">
        <f t="shared" si="6"/>
        <v>0.26177563679828092</v>
      </c>
    </row>
    <row r="241" spans="1:11" x14ac:dyDescent="0.25">
      <c r="A241" s="107">
        <f>A240+1</f>
        <v>2011</v>
      </c>
      <c r="B241" s="107"/>
      <c r="C241" s="112">
        <v>1350.1018003273323</v>
      </c>
      <c r="D241" s="123">
        <v>4.6399999999999997</v>
      </c>
      <c r="E241" s="112">
        <v>177.77777777777777</v>
      </c>
      <c r="F241" s="108">
        <v>-4.2392636708175543E-2</v>
      </c>
      <c r="G241" s="124">
        <v>-5.7620369773269302E-3</v>
      </c>
      <c r="H241" s="121">
        <v>2.0606259063479442</v>
      </c>
      <c r="I241" s="112">
        <v>3.39</v>
      </c>
      <c r="J241" s="112">
        <v>787.23137045325495</v>
      </c>
      <c r="K241" s="112">
        <f t="shared" si="6"/>
        <v>0.22582659234656866</v>
      </c>
    </row>
    <row r="242" spans="1:11" x14ac:dyDescent="0.25">
      <c r="C242" s="125"/>
    </row>
    <row r="243" spans="1:11" x14ac:dyDescent="0.25">
      <c r="C243" s="112"/>
    </row>
    <row r="244" spans="1:11" x14ac:dyDescent="0.25">
      <c r="C244" s="112"/>
    </row>
    <row r="245" spans="1:11" x14ac:dyDescent="0.25">
      <c r="C245" s="112"/>
    </row>
    <row r="246" spans="1:11" x14ac:dyDescent="0.25">
      <c r="C246" s="112"/>
    </row>
  </sheetData>
  <pageMargins left="0.75" right="0.75" top="1" bottom="1" header="0.5" footer="0.5"/>
  <pageSetup orientation="portrait" horizontalDpi="36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A1:M92"/>
  <sheetViews>
    <sheetView topLeftCell="A6" workbookViewId="0"/>
  </sheetViews>
  <sheetFormatPr defaultColWidth="8.85546875" defaultRowHeight="12.75" x14ac:dyDescent="0.25"/>
  <cols>
    <col min="1" max="1" width="5.140625" style="22" customWidth="1"/>
    <col min="2" max="2" width="10.85546875" style="22" customWidth="1"/>
    <col min="3" max="3" width="10.5703125" style="22" customWidth="1"/>
    <col min="4" max="4" width="11.42578125" style="22" customWidth="1"/>
    <col min="5" max="5" width="12.5703125" style="22" customWidth="1"/>
    <col min="6" max="6" width="13.42578125" style="22" customWidth="1"/>
    <col min="7" max="7" width="10.42578125" style="22" customWidth="1"/>
    <col min="8" max="8" width="15.42578125" style="22" customWidth="1"/>
    <col min="9" max="16384" width="8.85546875" style="22"/>
  </cols>
  <sheetData>
    <row r="1" spans="1:13" x14ac:dyDescent="0.25">
      <c r="A1" s="21" t="s">
        <v>37</v>
      </c>
      <c r="B1" s="21"/>
      <c r="C1" s="21"/>
      <c r="D1" s="21"/>
      <c r="E1" s="21"/>
      <c r="F1" s="21"/>
      <c r="G1" s="21"/>
      <c r="H1" s="21"/>
      <c r="I1" s="21"/>
      <c r="J1" s="21"/>
      <c r="K1" s="21"/>
      <c r="L1" s="21"/>
      <c r="M1" s="21"/>
    </row>
    <row r="2" spans="1:13" x14ac:dyDescent="0.25">
      <c r="A2" s="21" t="s">
        <v>38</v>
      </c>
      <c r="B2" s="21"/>
      <c r="C2" s="21"/>
      <c r="D2" s="21"/>
      <c r="E2" s="21"/>
      <c r="F2" s="21"/>
      <c r="G2" s="21"/>
      <c r="H2" s="21"/>
      <c r="I2" s="21"/>
      <c r="J2" s="21"/>
      <c r="K2" s="21"/>
      <c r="L2" s="21"/>
      <c r="M2" s="21"/>
    </row>
    <row r="3" spans="1:13" x14ac:dyDescent="0.25">
      <c r="A3" s="23" t="s">
        <v>39</v>
      </c>
      <c r="B3" s="23"/>
      <c r="C3" s="23"/>
      <c r="D3" s="21"/>
      <c r="E3" s="21"/>
      <c r="F3" s="21"/>
      <c r="G3" s="21"/>
      <c r="H3" s="21"/>
      <c r="I3" s="21"/>
      <c r="J3" s="21"/>
      <c r="K3" s="21"/>
      <c r="L3" s="21"/>
      <c r="M3" s="21"/>
    </row>
    <row r="4" spans="1:13" x14ac:dyDescent="0.25">
      <c r="A4" s="21"/>
      <c r="B4" s="24" t="s">
        <v>40</v>
      </c>
      <c r="C4" s="24" t="s">
        <v>40</v>
      </c>
      <c r="D4" s="24" t="s">
        <v>40</v>
      </c>
      <c r="E4" s="24" t="s">
        <v>40</v>
      </c>
      <c r="F4" s="24" t="s">
        <v>40</v>
      </c>
      <c r="G4" s="24" t="s">
        <v>40</v>
      </c>
      <c r="H4" s="21"/>
      <c r="I4" s="21"/>
      <c r="J4" s="21"/>
      <c r="K4" s="21"/>
      <c r="L4" s="21"/>
      <c r="M4" s="21"/>
    </row>
    <row r="5" spans="1:13" x14ac:dyDescent="0.25">
      <c r="A5" s="21"/>
      <c r="B5" s="25">
        <f t="shared" ref="B5:G5" si="0">AVERAGE(B8:B92)</f>
        <v>11.877847870588234</v>
      </c>
      <c r="C5" s="25">
        <f t="shared" si="0"/>
        <v>16.576107058823531</v>
      </c>
      <c r="D5" s="25">
        <f t="shared" si="0"/>
        <v>6.2355816705882319</v>
      </c>
      <c r="E5" s="25">
        <f t="shared" si="0"/>
        <v>5.9110674235294116</v>
      </c>
      <c r="F5" s="25">
        <f t="shared" si="0"/>
        <v>5.4323905764705875</v>
      </c>
      <c r="G5" s="25">
        <f t="shared" si="0"/>
        <v>3.6648436941176463</v>
      </c>
      <c r="H5" s="21"/>
      <c r="I5" s="21"/>
      <c r="J5" s="21"/>
      <c r="K5" s="21"/>
      <c r="L5" s="21"/>
      <c r="M5" s="21"/>
    </row>
    <row r="6" spans="1:13" ht="42" x14ac:dyDescent="0.25">
      <c r="A6" s="26" t="s">
        <v>41</v>
      </c>
      <c r="B6" s="27" t="s">
        <v>42</v>
      </c>
      <c r="C6" s="27" t="s">
        <v>43</v>
      </c>
      <c r="D6" s="27" t="s">
        <v>44</v>
      </c>
      <c r="E6" s="27" t="s">
        <v>45</v>
      </c>
      <c r="F6" s="27" t="s">
        <v>46</v>
      </c>
      <c r="G6" s="27" t="s">
        <v>47</v>
      </c>
      <c r="H6" s="28" t="s">
        <v>48</v>
      </c>
      <c r="I6" s="21"/>
      <c r="J6" s="21"/>
      <c r="K6" s="21"/>
      <c r="L6" s="21"/>
      <c r="M6" s="21"/>
    </row>
    <row r="7" spans="1:13" x14ac:dyDescent="0.25">
      <c r="A7" s="29"/>
      <c r="B7" s="30" t="s">
        <v>49</v>
      </c>
      <c r="C7" s="30" t="s">
        <v>50</v>
      </c>
      <c r="D7" s="30" t="s">
        <v>51</v>
      </c>
      <c r="E7" s="30" t="s">
        <v>52</v>
      </c>
      <c r="F7" s="30" t="s">
        <v>53</v>
      </c>
      <c r="G7" s="30" t="s">
        <v>54</v>
      </c>
      <c r="H7" s="31" t="s">
        <v>55</v>
      </c>
      <c r="I7" s="21"/>
      <c r="J7" s="21"/>
      <c r="K7" s="21"/>
      <c r="L7" s="21"/>
      <c r="M7" s="21"/>
    </row>
    <row r="8" spans="1:13" x14ac:dyDescent="0.25">
      <c r="A8" s="32">
        <v>1926</v>
      </c>
      <c r="B8" s="33">
        <v>11.62</v>
      </c>
      <c r="C8" s="33">
        <v>0.28000000000000003</v>
      </c>
      <c r="D8" s="33">
        <v>7.37</v>
      </c>
      <c r="E8" s="33">
        <v>7.77</v>
      </c>
      <c r="F8" s="33">
        <v>5.38</v>
      </c>
      <c r="G8" s="33">
        <v>3.27</v>
      </c>
      <c r="H8" s="33">
        <v>-1.49</v>
      </c>
    </row>
    <row r="9" spans="1:13" x14ac:dyDescent="0.25">
      <c r="A9" s="34">
        <v>1927</v>
      </c>
      <c r="B9" s="35">
        <v>37.49</v>
      </c>
      <c r="C9" s="35">
        <v>22.1</v>
      </c>
      <c r="D9" s="36">
        <v>7.44</v>
      </c>
      <c r="E9" s="35">
        <v>8.93</v>
      </c>
      <c r="F9" s="35">
        <v>4.5199999999999996</v>
      </c>
      <c r="G9" s="35">
        <v>3.12</v>
      </c>
      <c r="H9" s="35">
        <v>-2.08</v>
      </c>
    </row>
    <row r="10" spans="1:13" x14ac:dyDescent="0.25">
      <c r="A10" s="34">
        <v>1928</v>
      </c>
      <c r="B10" s="35">
        <v>43.61</v>
      </c>
      <c r="C10" s="35">
        <v>39.69</v>
      </c>
      <c r="D10" s="36">
        <v>2.84</v>
      </c>
      <c r="E10" s="35">
        <v>0.1</v>
      </c>
      <c r="F10" s="35">
        <v>0.92</v>
      </c>
      <c r="G10" s="35">
        <v>3.56</v>
      </c>
      <c r="H10" s="35">
        <v>-0.97</v>
      </c>
    </row>
    <row r="11" spans="1:13" x14ac:dyDescent="0.25">
      <c r="A11" s="34">
        <v>1929</v>
      </c>
      <c r="B11" s="35">
        <v>-8.42</v>
      </c>
      <c r="C11" s="35">
        <v>-51.36</v>
      </c>
      <c r="D11" s="36">
        <v>3.27</v>
      </c>
      <c r="E11" s="35">
        <v>3.42</v>
      </c>
      <c r="F11" s="35">
        <v>6.01</v>
      </c>
      <c r="G11" s="35">
        <v>4.75</v>
      </c>
      <c r="H11" s="35">
        <v>0.2</v>
      </c>
    </row>
    <row r="12" spans="1:13" x14ac:dyDescent="0.25">
      <c r="A12" s="37">
        <v>1930</v>
      </c>
      <c r="B12" s="38">
        <v>-24.9</v>
      </c>
      <c r="C12" s="38">
        <v>-38.15</v>
      </c>
      <c r="D12" s="38">
        <v>7.98</v>
      </c>
      <c r="E12" s="38">
        <v>4.66</v>
      </c>
      <c r="F12" s="38">
        <v>6.72</v>
      </c>
      <c r="G12" s="38">
        <v>2.41</v>
      </c>
      <c r="H12" s="38">
        <v>-6.03</v>
      </c>
    </row>
    <row r="13" spans="1:13" x14ac:dyDescent="0.25">
      <c r="A13" s="32">
        <v>1931</v>
      </c>
      <c r="B13" s="33">
        <v>-43.34</v>
      </c>
      <c r="C13" s="33">
        <v>-49.75</v>
      </c>
      <c r="D13" s="33">
        <v>-1.85</v>
      </c>
      <c r="E13" s="33">
        <v>-5.31</v>
      </c>
      <c r="F13" s="33">
        <v>-2.3199999999999998</v>
      </c>
      <c r="G13" s="33">
        <v>1.07</v>
      </c>
      <c r="H13" s="33">
        <v>-9.52</v>
      </c>
    </row>
    <row r="14" spans="1:13" x14ac:dyDescent="0.25">
      <c r="A14" s="34">
        <v>1932</v>
      </c>
      <c r="B14" s="35">
        <v>-8.19</v>
      </c>
      <c r="C14" s="35">
        <v>-5.39</v>
      </c>
      <c r="D14" s="35">
        <v>10.82</v>
      </c>
      <c r="E14" s="35">
        <v>16.84</v>
      </c>
      <c r="F14" s="35">
        <v>8.81</v>
      </c>
      <c r="G14" s="35">
        <v>0.96</v>
      </c>
      <c r="H14" s="35">
        <v>-10.3</v>
      </c>
    </row>
    <row r="15" spans="1:13" x14ac:dyDescent="0.25">
      <c r="A15" s="34">
        <v>1933</v>
      </c>
      <c r="B15" s="35">
        <v>53.99</v>
      </c>
      <c r="C15" s="35">
        <v>142.87</v>
      </c>
      <c r="D15" s="35">
        <v>10.38</v>
      </c>
      <c r="E15" s="35">
        <v>-7.0000000000000007E-2</v>
      </c>
      <c r="F15" s="35">
        <v>1.83</v>
      </c>
      <c r="G15" s="35">
        <v>0.3</v>
      </c>
      <c r="H15" s="35">
        <v>0.51</v>
      </c>
    </row>
    <row r="16" spans="1:13" x14ac:dyDescent="0.25">
      <c r="A16" s="34">
        <v>1934</v>
      </c>
      <c r="B16" s="35">
        <v>-1.44</v>
      </c>
      <c r="C16" s="35">
        <v>24.22</v>
      </c>
      <c r="D16" s="35">
        <v>13.84</v>
      </c>
      <c r="E16" s="35">
        <v>10.029999999999999</v>
      </c>
      <c r="F16" s="35">
        <v>9</v>
      </c>
      <c r="G16" s="35">
        <v>0.16</v>
      </c>
      <c r="H16" s="35">
        <v>2.0299999999999998</v>
      </c>
    </row>
    <row r="17" spans="1:8" x14ac:dyDescent="0.25">
      <c r="A17" s="37">
        <v>1935</v>
      </c>
      <c r="B17" s="38">
        <v>47.67</v>
      </c>
      <c r="C17" s="38">
        <v>40.19</v>
      </c>
      <c r="D17" s="38">
        <v>9.61</v>
      </c>
      <c r="E17" s="38">
        <v>4.9800000000000004</v>
      </c>
      <c r="F17" s="38">
        <v>7.01</v>
      </c>
      <c r="G17" s="38">
        <v>0.17</v>
      </c>
      <c r="H17" s="38">
        <v>2.99</v>
      </c>
    </row>
    <row r="18" spans="1:8" x14ac:dyDescent="0.25">
      <c r="A18" s="32">
        <v>1936</v>
      </c>
      <c r="B18" s="33">
        <v>33.92</v>
      </c>
      <c r="C18" s="33">
        <v>64.8</v>
      </c>
      <c r="D18" s="33">
        <v>6.74</v>
      </c>
      <c r="E18" s="33">
        <v>7.52</v>
      </c>
      <c r="F18" s="33">
        <v>3.06</v>
      </c>
      <c r="G18" s="33">
        <v>0.18</v>
      </c>
      <c r="H18" s="33">
        <v>1.21</v>
      </c>
    </row>
    <row r="19" spans="1:8" x14ac:dyDescent="0.25">
      <c r="A19" s="34">
        <v>1937</v>
      </c>
      <c r="B19" s="35">
        <v>-35.03</v>
      </c>
      <c r="C19" s="35">
        <v>-58.01</v>
      </c>
      <c r="D19" s="35">
        <v>2.75</v>
      </c>
      <c r="E19" s="35">
        <v>0.23</v>
      </c>
      <c r="F19" s="35">
        <v>1.56</v>
      </c>
      <c r="G19" s="35">
        <v>0.31</v>
      </c>
      <c r="H19" s="35">
        <v>3.1</v>
      </c>
    </row>
    <row r="20" spans="1:8" x14ac:dyDescent="0.25">
      <c r="A20" s="34">
        <v>1938</v>
      </c>
      <c r="B20" s="35">
        <v>31.12</v>
      </c>
      <c r="C20" s="35">
        <v>32.799999999999997</v>
      </c>
      <c r="D20" s="36">
        <v>6.13</v>
      </c>
      <c r="E20" s="35">
        <v>5.53</v>
      </c>
      <c r="F20" s="35">
        <v>6.23</v>
      </c>
      <c r="G20" s="35">
        <v>-0.02</v>
      </c>
      <c r="H20" s="35">
        <v>-2.78</v>
      </c>
    </row>
    <row r="21" spans="1:8" x14ac:dyDescent="0.25">
      <c r="A21" s="34">
        <v>1939</v>
      </c>
      <c r="B21" s="35">
        <v>-0.41</v>
      </c>
      <c r="C21" s="35">
        <v>0.35</v>
      </c>
      <c r="D21" s="36">
        <v>3.97</v>
      </c>
      <c r="E21" s="35">
        <v>5.94</v>
      </c>
      <c r="F21" s="35">
        <v>4.5199999999999996</v>
      </c>
      <c r="G21" s="35">
        <v>0.02</v>
      </c>
      <c r="H21" s="35">
        <v>-0.48</v>
      </c>
    </row>
    <row r="22" spans="1:8" x14ac:dyDescent="0.25">
      <c r="A22" s="37">
        <v>1940</v>
      </c>
      <c r="B22" s="38">
        <v>-9.7799999999999994</v>
      </c>
      <c r="C22" s="38">
        <v>-5.16</v>
      </c>
      <c r="D22" s="38">
        <v>3.39</v>
      </c>
      <c r="E22" s="38">
        <v>6.09</v>
      </c>
      <c r="F22" s="38">
        <v>2.96</v>
      </c>
      <c r="G22" s="38">
        <v>0</v>
      </c>
      <c r="H22" s="38">
        <v>0.96</v>
      </c>
    </row>
    <row r="23" spans="1:8" x14ac:dyDescent="0.25">
      <c r="A23" s="32">
        <v>1941</v>
      </c>
      <c r="B23" s="33">
        <v>-11.59</v>
      </c>
      <c r="C23" s="33">
        <v>-9</v>
      </c>
      <c r="D23" s="31">
        <v>2.73</v>
      </c>
      <c r="E23" s="33">
        <v>0.93</v>
      </c>
      <c r="F23" s="33">
        <v>0.5</v>
      </c>
      <c r="G23" s="33">
        <v>0.06</v>
      </c>
      <c r="H23" s="33">
        <v>9.7200000000000006</v>
      </c>
    </row>
    <row r="24" spans="1:8" x14ac:dyDescent="0.25">
      <c r="A24" s="34">
        <v>1942</v>
      </c>
      <c r="B24" s="35">
        <v>20.34</v>
      </c>
      <c r="C24" s="35">
        <v>44.51</v>
      </c>
      <c r="D24" s="35">
        <v>2.6</v>
      </c>
      <c r="E24" s="35">
        <v>3.22</v>
      </c>
      <c r="F24" s="35">
        <v>1.94</v>
      </c>
      <c r="G24" s="35">
        <v>0.27</v>
      </c>
      <c r="H24" s="35">
        <v>9.2899999999999991</v>
      </c>
    </row>
    <row r="25" spans="1:8" x14ac:dyDescent="0.25">
      <c r="A25" s="34">
        <v>1943</v>
      </c>
      <c r="B25" s="35">
        <v>25.9</v>
      </c>
      <c r="C25" s="35">
        <v>88.37</v>
      </c>
      <c r="D25" s="36">
        <v>2.83</v>
      </c>
      <c r="E25" s="35">
        <v>2.08</v>
      </c>
      <c r="F25" s="35">
        <v>2.81</v>
      </c>
      <c r="G25" s="35">
        <v>0.35</v>
      </c>
      <c r="H25" s="35">
        <v>3.16</v>
      </c>
    </row>
    <row r="26" spans="1:8" x14ac:dyDescent="0.25">
      <c r="A26" s="34">
        <v>1944</v>
      </c>
      <c r="B26" s="35">
        <v>19.75</v>
      </c>
      <c r="C26" s="35">
        <v>53.72</v>
      </c>
      <c r="D26" s="36">
        <v>4.7300000000000004</v>
      </c>
      <c r="E26" s="35">
        <v>2.81</v>
      </c>
      <c r="F26" s="35">
        <v>1.8</v>
      </c>
      <c r="G26" s="35">
        <v>0.33</v>
      </c>
      <c r="H26" s="35">
        <v>2.11</v>
      </c>
    </row>
    <row r="27" spans="1:8" x14ac:dyDescent="0.25">
      <c r="A27" s="37">
        <v>1945</v>
      </c>
      <c r="B27" s="38">
        <v>36.44</v>
      </c>
      <c r="C27" s="38">
        <v>73.61</v>
      </c>
      <c r="D27" s="38">
        <v>4.08</v>
      </c>
      <c r="E27" s="38">
        <v>10.73</v>
      </c>
      <c r="F27" s="38">
        <v>2.2200000000000002</v>
      </c>
      <c r="G27" s="38">
        <v>0.33</v>
      </c>
      <c r="H27" s="38">
        <v>2.25</v>
      </c>
    </row>
    <row r="28" spans="1:8" x14ac:dyDescent="0.25">
      <c r="A28" s="32">
        <v>1946</v>
      </c>
      <c r="B28" s="33">
        <v>-8.07</v>
      </c>
      <c r="C28" s="33">
        <v>-11.63</v>
      </c>
      <c r="D28" s="33">
        <v>1.72</v>
      </c>
      <c r="E28" s="33">
        <v>-0.1</v>
      </c>
      <c r="F28" s="33">
        <v>1</v>
      </c>
      <c r="G28" s="33">
        <v>0.35</v>
      </c>
      <c r="H28" s="33">
        <v>18.16</v>
      </c>
    </row>
    <row r="29" spans="1:8" x14ac:dyDescent="0.25">
      <c r="A29" s="34">
        <v>1947</v>
      </c>
      <c r="B29" s="35">
        <v>5.71</v>
      </c>
      <c r="C29" s="35">
        <v>0.92</v>
      </c>
      <c r="D29" s="36">
        <v>-2.34</v>
      </c>
      <c r="E29" s="35">
        <v>-2.62</v>
      </c>
      <c r="F29" s="35">
        <v>0.91</v>
      </c>
      <c r="G29" s="35">
        <v>0.5</v>
      </c>
      <c r="H29" s="35">
        <v>9.01</v>
      </c>
    </row>
    <row r="30" spans="1:8" x14ac:dyDescent="0.25">
      <c r="A30" s="34">
        <v>1948</v>
      </c>
      <c r="B30" s="35">
        <v>5.5</v>
      </c>
      <c r="C30" s="35">
        <v>-2.11</v>
      </c>
      <c r="D30" s="36">
        <v>4.1399999999999997</v>
      </c>
      <c r="E30" s="35">
        <v>3.4</v>
      </c>
      <c r="F30" s="35">
        <v>1.85</v>
      </c>
      <c r="G30" s="35">
        <v>0.81</v>
      </c>
      <c r="H30" s="35">
        <v>2.71</v>
      </c>
    </row>
    <row r="31" spans="1:8" x14ac:dyDescent="0.25">
      <c r="A31" s="34">
        <v>1949</v>
      </c>
      <c r="B31" s="35">
        <v>18.79</v>
      </c>
      <c r="C31" s="35">
        <v>19.75</v>
      </c>
      <c r="D31" s="36">
        <v>3.31</v>
      </c>
      <c r="E31" s="35">
        <v>6.45</v>
      </c>
      <c r="F31" s="35">
        <v>2.3199999999999998</v>
      </c>
      <c r="G31" s="35">
        <v>1.1000000000000001</v>
      </c>
      <c r="H31" s="35">
        <v>-1.8</v>
      </c>
    </row>
    <row r="32" spans="1:8" x14ac:dyDescent="0.25">
      <c r="A32" s="37">
        <v>1950</v>
      </c>
      <c r="B32" s="38">
        <v>31.71</v>
      </c>
      <c r="C32" s="38">
        <v>38.75</v>
      </c>
      <c r="D32" s="39">
        <v>2.12</v>
      </c>
      <c r="E32" s="38">
        <v>0.06</v>
      </c>
      <c r="F32" s="38">
        <v>0.7</v>
      </c>
      <c r="G32" s="38">
        <v>1.2</v>
      </c>
      <c r="H32" s="38">
        <v>5.79</v>
      </c>
    </row>
    <row r="33" spans="1:8" x14ac:dyDescent="0.25">
      <c r="A33" s="32">
        <v>1951</v>
      </c>
      <c r="B33" s="33">
        <v>24.02</v>
      </c>
      <c r="C33" s="33">
        <v>7.8</v>
      </c>
      <c r="D33" s="33">
        <v>-2.69</v>
      </c>
      <c r="E33" s="33">
        <v>-3.93</v>
      </c>
      <c r="F33" s="33">
        <v>0.36</v>
      </c>
      <c r="G33" s="33">
        <v>1.49</v>
      </c>
      <c r="H33" s="33">
        <v>5.87</v>
      </c>
    </row>
    <row r="34" spans="1:8" x14ac:dyDescent="0.25">
      <c r="A34" s="34">
        <v>1952</v>
      </c>
      <c r="B34" s="35">
        <v>18.37</v>
      </c>
      <c r="C34" s="35">
        <v>3.03</v>
      </c>
      <c r="D34" s="35">
        <v>3.52</v>
      </c>
      <c r="E34" s="35">
        <v>1.1599999999999999</v>
      </c>
      <c r="F34" s="35">
        <v>1.63</v>
      </c>
      <c r="G34" s="35">
        <v>1.66</v>
      </c>
      <c r="H34" s="35">
        <v>0.88</v>
      </c>
    </row>
    <row r="35" spans="1:8" x14ac:dyDescent="0.25">
      <c r="A35" s="34">
        <v>1953</v>
      </c>
      <c r="B35" s="35">
        <v>-0.99</v>
      </c>
      <c r="C35" s="35">
        <v>-6.49</v>
      </c>
      <c r="D35" s="36">
        <v>3.41</v>
      </c>
      <c r="E35" s="35">
        <v>3.64</v>
      </c>
      <c r="F35" s="35">
        <v>3.23</v>
      </c>
      <c r="G35" s="35">
        <v>1.82</v>
      </c>
      <c r="H35" s="35">
        <v>0.62</v>
      </c>
    </row>
    <row r="36" spans="1:8" x14ac:dyDescent="0.25">
      <c r="A36" s="34">
        <v>1954</v>
      </c>
      <c r="B36" s="35">
        <v>52.62</v>
      </c>
      <c r="C36" s="35">
        <v>60.58</v>
      </c>
      <c r="D36" s="35">
        <v>5.39</v>
      </c>
      <c r="E36" s="35">
        <v>7.19</v>
      </c>
      <c r="F36" s="35">
        <v>2.68</v>
      </c>
      <c r="G36" s="35">
        <v>0.86</v>
      </c>
      <c r="H36" s="35">
        <v>-0.5</v>
      </c>
    </row>
    <row r="37" spans="1:8" x14ac:dyDescent="0.25">
      <c r="A37" s="37">
        <v>1955</v>
      </c>
      <c r="B37" s="38">
        <v>31.56</v>
      </c>
      <c r="C37" s="38">
        <v>20.440000000000001</v>
      </c>
      <c r="D37" s="38">
        <v>0.48</v>
      </c>
      <c r="E37" s="38">
        <v>-1.29</v>
      </c>
      <c r="F37" s="38">
        <v>-0.65</v>
      </c>
      <c r="G37" s="38">
        <v>1.57</v>
      </c>
      <c r="H37" s="38">
        <v>0.37</v>
      </c>
    </row>
    <row r="38" spans="1:8" x14ac:dyDescent="0.25">
      <c r="A38" s="32">
        <v>1956</v>
      </c>
      <c r="B38" s="33">
        <v>6.56</v>
      </c>
      <c r="C38" s="33">
        <v>4.28</v>
      </c>
      <c r="D38" s="33">
        <v>-6.81</v>
      </c>
      <c r="E38" s="33">
        <v>-5.59</v>
      </c>
      <c r="F38" s="33">
        <v>-0.42</v>
      </c>
      <c r="G38" s="33">
        <v>2.46</v>
      </c>
      <c r="H38" s="33">
        <v>2.86</v>
      </c>
    </row>
    <row r="39" spans="1:8" x14ac:dyDescent="0.25">
      <c r="A39" s="34">
        <v>1957</v>
      </c>
      <c r="B39" s="35">
        <v>-10.78</v>
      </c>
      <c r="C39" s="35">
        <v>-14.57</v>
      </c>
      <c r="D39" s="35">
        <v>8.7100000000000009</v>
      </c>
      <c r="E39" s="35">
        <v>7.46</v>
      </c>
      <c r="F39" s="35">
        <v>7.84</v>
      </c>
      <c r="G39" s="35">
        <v>3.14</v>
      </c>
      <c r="H39" s="35">
        <v>3.02</v>
      </c>
    </row>
    <row r="40" spans="1:8" x14ac:dyDescent="0.25">
      <c r="A40" s="34">
        <v>1958</v>
      </c>
      <c r="B40" s="35">
        <v>43.36</v>
      </c>
      <c r="C40" s="35">
        <v>64.89</v>
      </c>
      <c r="D40" s="35">
        <v>-2.2200000000000002</v>
      </c>
      <c r="E40" s="35">
        <v>-6.09</v>
      </c>
      <c r="F40" s="35">
        <v>-1.29</v>
      </c>
      <c r="G40" s="35">
        <v>1.54</v>
      </c>
      <c r="H40" s="35">
        <v>1.76</v>
      </c>
    </row>
    <row r="41" spans="1:8" x14ac:dyDescent="0.25">
      <c r="A41" s="34">
        <v>1959</v>
      </c>
      <c r="B41" s="35">
        <v>11.96</v>
      </c>
      <c r="C41" s="35">
        <v>16.399999999999999</v>
      </c>
      <c r="D41" s="35">
        <v>-0.97</v>
      </c>
      <c r="E41" s="35">
        <v>-2.2599999999999998</v>
      </c>
      <c r="F41" s="35">
        <v>-0.39</v>
      </c>
      <c r="G41" s="35">
        <v>2.95</v>
      </c>
      <c r="H41" s="35">
        <v>1.5</v>
      </c>
    </row>
    <row r="42" spans="1:8" x14ac:dyDescent="0.25">
      <c r="A42" s="37">
        <v>1960</v>
      </c>
      <c r="B42" s="38">
        <v>0.47</v>
      </c>
      <c r="C42" s="38">
        <v>-3.29</v>
      </c>
      <c r="D42" s="38">
        <v>9.07</v>
      </c>
      <c r="E42" s="38">
        <v>13.78</v>
      </c>
      <c r="F42" s="38">
        <v>11.76</v>
      </c>
      <c r="G42" s="38">
        <v>2.66</v>
      </c>
      <c r="H42" s="38">
        <v>1.48</v>
      </c>
    </row>
    <row r="43" spans="1:8" x14ac:dyDescent="0.25">
      <c r="A43" s="32">
        <v>1961</v>
      </c>
      <c r="B43" s="33">
        <v>26.89</v>
      </c>
      <c r="C43" s="33">
        <v>32.090000000000003</v>
      </c>
      <c r="D43" s="33">
        <v>4.82</v>
      </c>
      <c r="E43" s="33">
        <v>0.97</v>
      </c>
      <c r="F43" s="33">
        <v>1.85</v>
      </c>
      <c r="G43" s="33">
        <v>2.13</v>
      </c>
      <c r="H43" s="33">
        <v>0.67</v>
      </c>
    </row>
    <row r="44" spans="1:8" x14ac:dyDescent="0.25">
      <c r="A44" s="34">
        <v>1962</v>
      </c>
      <c r="B44" s="35">
        <v>-8.73</v>
      </c>
      <c r="C44" s="35">
        <v>-11.9</v>
      </c>
      <c r="D44" s="35">
        <v>7.95</v>
      </c>
      <c r="E44" s="35">
        <v>6.89</v>
      </c>
      <c r="F44" s="35">
        <v>5.56</v>
      </c>
      <c r="G44" s="35">
        <v>2.73</v>
      </c>
      <c r="H44" s="35">
        <v>1.22</v>
      </c>
    </row>
    <row r="45" spans="1:8" x14ac:dyDescent="0.25">
      <c r="A45" s="34">
        <v>1963</v>
      </c>
      <c r="B45" s="35">
        <v>22.8</v>
      </c>
      <c r="C45" s="35">
        <v>23.57</v>
      </c>
      <c r="D45" s="35">
        <v>2.19</v>
      </c>
      <c r="E45" s="35">
        <v>1.21</v>
      </c>
      <c r="F45" s="35">
        <v>1.64</v>
      </c>
      <c r="G45" s="35">
        <v>3.12</v>
      </c>
      <c r="H45" s="35">
        <v>1.65</v>
      </c>
    </row>
    <row r="46" spans="1:8" x14ac:dyDescent="0.25">
      <c r="A46" s="34">
        <v>1964</v>
      </c>
      <c r="B46" s="35">
        <v>16.48</v>
      </c>
      <c r="C46" s="35">
        <v>23.52</v>
      </c>
      <c r="D46" s="36">
        <v>4.7699999999999996</v>
      </c>
      <c r="E46" s="35">
        <v>3.51</v>
      </c>
      <c r="F46" s="36">
        <v>4.04</v>
      </c>
      <c r="G46" s="35">
        <v>3.54</v>
      </c>
      <c r="H46" s="35">
        <v>1.19</v>
      </c>
    </row>
    <row r="47" spans="1:8" x14ac:dyDescent="0.25">
      <c r="A47" s="37">
        <v>1965</v>
      </c>
      <c r="B47" s="38">
        <v>12.45</v>
      </c>
      <c r="C47" s="38">
        <v>41.75</v>
      </c>
      <c r="D47" s="38">
        <v>-0.46</v>
      </c>
      <c r="E47" s="38">
        <v>0.71</v>
      </c>
      <c r="F47" s="38">
        <v>1.02</v>
      </c>
      <c r="G47" s="38">
        <v>3.93</v>
      </c>
      <c r="H47" s="38">
        <v>1.92</v>
      </c>
    </row>
    <row r="48" spans="1:8" x14ac:dyDescent="0.25">
      <c r="A48" s="32">
        <v>1966</v>
      </c>
      <c r="B48" s="33">
        <v>-10.06</v>
      </c>
      <c r="C48" s="33">
        <v>-7.01</v>
      </c>
      <c r="D48" s="33">
        <v>0.2</v>
      </c>
      <c r="E48" s="33">
        <v>3.65</v>
      </c>
      <c r="F48" s="33">
        <v>4.6900000000000004</v>
      </c>
      <c r="G48" s="33">
        <v>4.76</v>
      </c>
      <c r="H48" s="33">
        <v>3.35</v>
      </c>
    </row>
    <row r="49" spans="1:8" x14ac:dyDescent="0.25">
      <c r="A49" s="34">
        <v>1967</v>
      </c>
      <c r="B49" s="35">
        <v>23.98</v>
      </c>
      <c r="C49" s="35">
        <v>83.57</v>
      </c>
      <c r="D49" s="36">
        <v>-4.95</v>
      </c>
      <c r="E49" s="35">
        <v>-9.18</v>
      </c>
      <c r="F49" s="35">
        <v>1.01</v>
      </c>
      <c r="G49" s="35">
        <v>4.21</v>
      </c>
      <c r="H49" s="35">
        <v>3.04</v>
      </c>
    </row>
    <row r="50" spans="1:8" x14ac:dyDescent="0.25">
      <c r="A50" s="34">
        <v>1968</v>
      </c>
      <c r="B50" s="35">
        <v>11.06</v>
      </c>
      <c r="C50" s="35">
        <v>35.97</v>
      </c>
      <c r="D50" s="36">
        <v>2.57</v>
      </c>
      <c r="E50" s="35">
        <v>-0.26</v>
      </c>
      <c r="F50" s="35">
        <v>4.54</v>
      </c>
      <c r="G50" s="35">
        <v>5.21</v>
      </c>
      <c r="H50" s="35">
        <v>4.72</v>
      </c>
    </row>
    <row r="51" spans="1:8" x14ac:dyDescent="0.25">
      <c r="A51" s="34">
        <v>1969</v>
      </c>
      <c r="B51" s="35">
        <v>-8.5</v>
      </c>
      <c r="C51" s="35">
        <v>-25.05</v>
      </c>
      <c r="D51" s="36">
        <v>-8.09</v>
      </c>
      <c r="E51" s="35">
        <v>-5.07</v>
      </c>
      <c r="F51" s="35">
        <v>-0.74</v>
      </c>
      <c r="G51" s="35">
        <v>6.58</v>
      </c>
      <c r="H51" s="35">
        <v>6.11</v>
      </c>
    </row>
    <row r="52" spans="1:8" x14ac:dyDescent="0.25">
      <c r="A52" s="37">
        <v>1970</v>
      </c>
      <c r="B52" s="38">
        <v>4.01</v>
      </c>
      <c r="C52" s="38">
        <v>-17.43</v>
      </c>
      <c r="D52" s="38">
        <v>18.37</v>
      </c>
      <c r="E52" s="38">
        <v>12.11</v>
      </c>
      <c r="F52" s="38">
        <v>16.86</v>
      </c>
      <c r="G52" s="38">
        <v>6.52</v>
      </c>
      <c r="H52" s="38">
        <v>5.49</v>
      </c>
    </row>
    <row r="53" spans="1:8" x14ac:dyDescent="0.25">
      <c r="A53" s="32">
        <v>1971</v>
      </c>
      <c r="B53" s="33">
        <v>14.31</v>
      </c>
      <c r="C53" s="33">
        <v>16.5</v>
      </c>
      <c r="D53" s="33">
        <v>11.01</v>
      </c>
      <c r="E53" s="33">
        <v>13.23</v>
      </c>
      <c r="F53" s="33">
        <v>8.7200000000000006</v>
      </c>
      <c r="G53" s="33">
        <v>4.3899999999999997</v>
      </c>
      <c r="H53" s="33">
        <v>3.36</v>
      </c>
    </row>
    <row r="54" spans="1:8" x14ac:dyDescent="0.25">
      <c r="A54" s="34">
        <v>1972</v>
      </c>
      <c r="B54" s="35">
        <v>18.98</v>
      </c>
      <c r="C54" s="35">
        <v>4.43</v>
      </c>
      <c r="D54" s="35">
        <v>7.26</v>
      </c>
      <c r="E54" s="35">
        <v>5.69</v>
      </c>
      <c r="F54" s="35">
        <v>5.16</v>
      </c>
      <c r="G54" s="35">
        <v>3.84</v>
      </c>
      <c r="H54" s="35">
        <v>3.41</v>
      </c>
    </row>
    <row r="55" spans="1:8" x14ac:dyDescent="0.25">
      <c r="A55" s="34">
        <v>1973</v>
      </c>
      <c r="B55" s="35">
        <v>-14.66</v>
      </c>
      <c r="C55" s="35">
        <v>-30.9</v>
      </c>
      <c r="D55" s="40">
        <v>1.1399999999999999</v>
      </c>
      <c r="E55" s="35">
        <v>-1.1100000000000001</v>
      </c>
      <c r="F55" s="35">
        <v>4.6100000000000003</v>
      </c>
      <c r="G55" s="35">
        <v>6.93</v>
      </c>
      <c r="H55" s="35">
        <v>8.8000000000000007</v>
      </c>
    </row>
    <row r="56" spans="1:8" x14ac:dyDescent="0.25">
      <c r="A56" s="34">
        <v>1974</v>
      </c>
      <c r="B56" s="35">
        <v>-26.47</v>
      </c>
      <c r="C56" s="35">
        <v>-19.95</v>
      </c>
      <c r="D56" s="35">
        <v>-3.06</v>
      </c>
      <c r="E56" s="35">
        <v>4.3499999999999996</v>
      </c>
      <c r="F56" s="35">
        <v>5.69</v>
      </c>
      <c r="G56" s="35">
        <v>8</v>
      </c>
      <c r="H56" s="35">
        <v>12.2</v>
      </c>
    </row>
    <row r="57" spans="1:8" x14ac:dyDescent="0.25">
      <c r="A57" s="37">
        <v>1975</v>
      </c>
      <c r="B57" s="38">
        <v>37.200000000000003</v>
      </c>
      <c r="C57" s="38">
        <v>52.82</v>
      </c>
      <c r="D57" s="38">
        <v>14.64</v>
      </c>
      <c r="E57" s="38">
        <v>9.1999999999999993</v>
      </c>
      <c r="F57" s="38">
        <v>7.83</v>
      </c>
      <c r="G57" s="38">
        <v>5.8</v>
      </c>
      <c r="H57" s="38">
        <v>7.01</v>
      </c>
    </row>
    <row r="58" spans="1:8" x14ac:dyDescent="0.25">
      <c r="A58" s="32">
        <v>1976</v>
      </c>
      <c r="B58" s="33">
        <v>23.84</v>
      </c>
      <c r="C58" s="33">
        <v>57.38</v>
      </c>
      <c r="D58" s="33">
        <v>18.649999999999999</v>
      </c>
      <c r="E58" s="33">
        <v>16.75</v>
      </c>
      <c r="F58" s="33">
        <v>12.87</v>
      </c>
      <c r="G58" s="33">
        <v>5.08</v>
      </c>
      <c r="H58" s="33">
        <v>4.8099999999999996</v>
      </c>
    </row>
    <row r="59" spans="1:8" x14ac:dyDescent="0.25">
      <c r="A59" s="34">
        <v>1977</v>
      </c>
      <c r="B59" s="35">
        <v>-7.18</v>
      </c>
      <c r="C59" s="35">
        <v>25.38</v>
      </c>
      <c r="D59" s="35">
        <v>1.71</v>
      </c>
      <c r="E59" s="35">
        <v>-0.69</v>
      </c>
      <c r="F59" s="35">
        <v>1.41</v>
      </c>
      <c r="G59" s="35">
        <v>5.12</v>
      </c>
      <c r="H59" s="35">
        <v>6.77</v>
      </c>
    </row>
    <row r="60" spans="1:8" x14ac:dyDescent="0.25">
      <c r="A60" s="34">
        <v>1978</v>
      </c>
      <c r="B60" s="35">
        <v>6.56</v>
      </c>
      <c r="C60" s="35">
        <v>23.46</v>
      </c>
      <c r="D60" s="35">
        <v>-7.0000000000000007E-2</v>
      </c>
      <c r="E60" s="35">
        <v>-1.18</v>
      </c>
      <c r="F60" s="35">
        <v>3.49</v>
      </c>
      <c r="G60" s="35">
        <v>7.18</v>
      </c>
      <c r="H60" s="35">
        <v>9.0299999999999994</v>
      </c>
    </row>
    <row r="61" spans="1:8" x14ac:dyDescent="0.25">
      <c r="A61" s="34">
        <v>1979</v>
      </c>
      <c r="B61" s="35">
        <v>18.440000000000001</v>
      </c>
      <c r="C61" s="35">
        <v>43.46</v>
      </c>
      <c r="D61" s="35">
        <v>-4.18</v>
      </c>
      <c r="E61" s="35">
        <v>-1.23</v>
      </c>
      <c r="F61" s="35">
        <v>4.09</v>
      </c>
      <c r="G61" s="35">
        <v>10.38</v>
      </c>
      <c r="H61" s="35">
        <v>13.31</v>
      </c>
    </row>
    <row r="62" spans="1:8" x14ac:dyDescent="0.25">
      <c r="A62" s="37">
        <v>1980</v>
      </c>
      <c r="B62" s="38">
        <v>32.42</v>
      </c>
      <c r="C62" s="38">
        <v>39.880000000000003</v>
      </c>
      <c r="D62" s="38">
        <v>-2.76</v>
      </c>
      <c r="E62" s="38">
        <v>-3.95</v>
      </c>
      <c r="F62" s="38">
        <v>3.91</v>
      </c>
      <c r="G62" s="38">
        <v>11.24</v>
      </c>
      <c r="H62" s="38">
        <v>12.4</v>
      </c>
    </row>
    <row r="63" spans="1:8" x14ac:dyDescent="0.25">
      <c r="A63" s="32">
        <v>1981</v>
      </c>
      <c r="B63" s="33">
        <v>-4.91</v>
      </c>
      <c r="C63" s="33">
        <v>13.88</v>
      </c>
      <c r="D63" s="33">
        <v>-1.24</v>
      </c>
      <c r="E63" s="33">
        <v>1.86</v>
      </c>
      <c r="F63" s="33">
        <v>9.4499999999999993</v>
      </c>
      <c r="G63" s="33">
        <v>14.71</v>
      </c>
      <c r="H63" s="33">
        <v>8.94</v>
      </c>
    </row>
    <row r="64" spans="1:8" x14ac:dyDescent="0.25">
      <c r="A64" s="34">
        <v>1982</v>
      </c>
      <c r="B64" s="35">
        <v>21.41</v>
      </c>
      <c r="C64" s="35">
        <v>28.01</v>
      </c>
      <c r="D64" s="24">
        <v>42.56</v>
      </c>
      <c r="E64" s="24">
        <v>40.36</v>
      </c>
      <c r="F64" s="35">
        <v>29.1</v>
      </c>
      <c r="G64" s="35">
        <v>10.54</v>
      </c>
      <c r="H64" s="35">
        <v>3.87</v>
      </c>
    </row>
    <row r="65" spans="1:8" x14ac:dyDescent="0.25">
      <c r="A65" s="34">
        <v>1983</v>
      </c>
      <c r="B65" s="35">
        <v>22.51</v>
      </c>
      <c r="C65" s="35">
        <v>39.67</v>
      </c>
      <c r="D65" s="35">
        <v>6.26</v>
      </c>
      <c r="E65" s="35">
        <v>0.65</v>
      </c>
      <c r="F65" s="35">
        <v>7.41</v>
      </c>
      <c r="G65" s="35">
        <v>8.8000000000000007</v>
      </c>
      <c r="H65" s="35">
        <v>3.8</v>
      </c>
    </row>
    <row r="66" spans="1:8" x14ac:dyDescent="0.25">
      <c r="A66" s="34">
        <v>1984</v>
      </c>
      <c r="B66" s="35">
        <v>6.27</v>
      </c>
      <c r="C66" s="35">
        <v>-6.67</v>
      </c>
      <c r="D66" s="35">
        <v>16.86</v>
      </c>
      <c r="E66" s="35">
        <v>15.48</v>
      </c>
      <c r="F66" s="35">
        <v>14.02</v>
      </c>
      <c r="G66" s="35">
        <v>9.85</v>
      </c>
      <c r="H66" s="35">
        <v>3.95</v>
      </c>
    </row>
    <row r="67" spans="1:8" x14ac:dyDescent="0.25">
      <c r="A67" s="37">
        <v>1985</v>
      </c>
      <c r="B67" s="38">
        <v>32.159999999999997</v>
      </c>
      <c r="C67" s="38">
        <v>24.66</v>
      </c>
      <c r="D67" s="38">
        <v>30.09</v>
      </c>
      <c r="E67" s="38">
        <v>30.97</v>
      </c>
      <c r="F67" s="38">
        <v>20.329999999999998</v>
      </c>
      <c r="G67" s="38">
        <v>7.72</v>
      </c>
      <c r="H67" s="38">
        <v>3.77</v>
      </c>
    </row>
    <row r="68" spans="1:8" x14ac:dyDescent="0.25">
      <c r="A68" s="32">
        <v>1986</v>
      </c>
      <c r="B68" s="33">
        <v>18.47</v>
      </c>
      <c r="C68" s="33">
        <v>6.85</v>
      </c>
      <c r="D68" s="33">
        <v>19.850000000000001</v>
      </c>
      <c r="E68" s="33">
        <v>24.53</v>
      </c>
      <c r="F68" s="33">
        <v>15.14</v>
      </c>
      <c r="G68" s="33">
        <v>6.16</v>
      </c>
      <c r="H68" s="33">
        <v>1.1299999999999999</v>
      </c>
    </row>
    <row r="69" spans="1:8" x14ac:dyDescent="0.25">
      <c r="A69" s="34">
        <v>1987</v>
      </c>
      <c r="B69" s="35">
        <v>5.23</v>
      </c>
      <c r="C69" s="35">
        <v>-9.3000000000000007</v>
      </c>
      <c r="D69" s="35">
        <v>-0.27</v>
      </c>
      <c r="E69" s="35">
        <v>-2.71</v>
      </c>
      <c r="F69" s="35">
        <v>2.9</v>
      </c>
      <c r="G69" s="35">
        <v>5.47</v>
      </c>
      <c r="H69" s="35">
        <v>4.41</v>
      </c>
    </row>
    <row r="70" spans="1:8" x14ac:dyDescent="0.25">
      <c r="A70" s="34">
        <v>1988</v>
      </c>
      <c r="B70" s="35">
        <v>16.809999999999999</v>
      </c>
      <c r="C70" s="35">
        <v>22.87</v>
      </c>
      <c r="D70" s="35">
        <v>10.7</v>
      </c>
      <c r="E70" s="35">
        <v>9.67</v>
      </c>
      <c r="F70" s="35">
        <v>6.1</v>
      </c>
      <c r="G70" s="35">
        <v>6.35</v>
      </c>
      <c r="H70" s="35">
        <v>4.42</v>
      </c>
    </row>
    <row r="71" spans="1:8" x14ac:dyDescent="0.25">
      <c r="A71" s="34">
        <v>1989</v>
      </c>
      <c r="B71" s="35">
        <v>31.49</v>
      </c>
      <c r="C71" s="35">
        <v>10.18</v>
      </c>
      <c r="D71" s="35">
        <v>16.23</v>
      </c>
      <c r="E71" s="35">
        <v>18.11</v>
      </c>
      <c r="F71" s="35">
        <v>13.29</v>
      </c>
      <c r="G71" s="35">
        <v>8.3699999999999992</v>
      </c>
      <c r="H71" s="35">
        <v>4.6500000000000004</v>
      </c>
    </row>
    <row r="72" spans="1:8" x14ac:dyDescent="0.25">
      <c r="A72" s="37">
        <v>1990</v>
      </c>
      <c r="B72" s="38">
        <v>-3.17</v>
      </c>
      <c r="C72" s="38">
        <v>-21.56</v>
      </c>
      <c r="D72" s="38">
        <v>6.78</v>
      </c>
      <c r="E72" s="38">
        <v>6.18</v>
      </c>
      <c r="F72" s="38">
        <v>9.73</v>
      </c>
      <c r="G72" s="38">
        <v>7.81</v>
      </c>
      <c r="H72" s="38">
        <v>6.11</v>
      </c>
    </row>
    <row r="73" spans="1:8" x14ac:dyDescent="0.25">
      <c r="A73" s="32">
        <v>1991</v>
      </c>
      <c r="B73" s="33">
        <v>30.55</v>
      </c>
      <c r="C73" s="33">
        <v>44.63</v>
      </c>
      <c r="D73" s="33">
        <v>19.89</v>
      </c>
      <c r="E73" s="33">
        <v>19.3</v>
      </c>
      <c r="F73" s="33">
        <v>15.46</v>
      </c>
      <c r="G73" s="33">
        <v>5.6</v>
      </c>
      <c r="H73" s="33">
        <v>3.06</v>
      </c>
    </row>
    <row r="74" spans="1:8" x14ac:dyDescent="0.25">
      <c r="A74" s="34">
        <v>1992</v>
      </c>
      <c r="B74" s="35">
        <v>7.67</v>
      </c>
      <c r="C74" s="35">
        <v>23.35</v>
      </c>
      <c r="D74" s="35">
        <v>9.39</v>
      </c>
      <c r="E74" s="35">
        <v>8.0500000000000007</v>
      </c>
      <c r="F74" s="35">
        <v>7.19</v>
      </c>
      <c r="G74" s="35">
        <v>3.51</v>
      </c>
      <c r="H74" s="35">
        <v>2.9</v>
      </c>
    </row>
    <row r="75" spans="1:8" x14ac:dyDescent="0.25">
      <c r="A75" s="34">
        <v>1993</v>
      </c>
      <c r="B75" s="35">
        <v>9.99</v>
      </c>
      <c r="C75" s="35">
        <v>20.98</v>
      </c>
      <c r="D75" s="35">
        <v>13.19</v>
      </c>
      <c r="E75" s="35">
        <v>18.239999999999998</v>
      </c>
      <c r="F75" s="35">
        <v>11.24</v>
      </c>
      <c r="G75" s="35">
        <v>2.9</v>
      </c>
      <c r="H75" s="35">
        <v>2.75</v>
      </c>
    </row>
    <row r="76" spans="1:8" x14ac:dyDescent="0.25">
      <c r="A76" s="34">
        <v>1994</v>
      </c>
      <c r="B76" s="35">
        <v>1.31</v>
      </c>
      <c r="C76" s="35">
        <v>3.11</v>
      </c>
      <c r="D76" s="35">
        <v>-5.76</v>
      </c>
      <c r="E76" s="35">
        <v>-7.77</v>
      </c>
      <c r="F76" s="35">
        <v>-5.14</v>
      </c>
      <c r="G76" s="35">
        <v>3.9</v>
      </c>
      <c r="H76" s="35">
        <v>2.67</v>
      </c>
    </row>
    <row r="77" spans="1:8" x14ac:dyDescent="0.25">
      <c r="A77" s="37">
        <v>1995</v>
      </c>
      <c r="B77" s="38">
        <v>37.43</v>
      </c>
      <c r="C77" s="38">
        <v>34.46</v>
      </c>
      <c r="D77" s="38">
        <v>27.2</v>
      </c>
      <c r="E77" s="38">
        <v>31.67</v>
      </c>
      <c r="F77" s="38">
        <v>16.8</v>
      </c>
      <c r="G77" s="38">
        <v>5.6</v>
      </c>
      <c r="H77" s="38">
        <v>2.54</v>
      </c>
    </row>
    <row r="78" spans="1:8" x14ac:dyDescent="0.25">
      <c r="A78" s="32">
        <v>1996</v>
      </c>
      <c r="B78" s="33">
        <v>23.07</v>
      </c>
      <c r="C78" s="33">
        <v>17.62</v>
      </c>
      <c r="D78" s="33">
        <v>1.4</v>
      </c>
      <c r="E78" s="33">
        <v>-0.93</v>
      </c>
      <c r="F78" s="33">
        <v>2.1</v>
      </c>
      <c r="G78" s="33">
        <v>5.21</v>
      </c>
      <c r="H78" s="33">
        <v>3.32</v>
      </c>
    </row>
    <row r="79" spans="1:8" x14ac:dyDescent="0.25">
      <c r="A79" s="34">
        <v>1997</v>
      </c>
      <c r="B79" s="35">
        <v>33.36</v>
      </c>
      <c r="C79" s="35">
        <v>22.78</v>
      </c>
      <c r="D79" s="35">
        <v>12.95</v>
      </c>
      <c r="E79" s="35">
        <v>15.85</v>
      </c>
      <c r="F79" s="35">
        <v>8.3800000000000008</v>
      </c>
      <c r="G79" s="35">
        <v>5.26</v>
      </c>
      <c r="H79" s="35">
        <v>1.7</v>
      </c>
    </row>
    <row r="80" spans="1:8" x14ac:dyDescent="0.25">
      <c r="A80" s="34">
        <v>1998</v>
      </c>
      <c r="B80" s="35">
        <v>28.58</v>
      </c>
      <c r="C80" s="35">
        <v>-7.31</v>
      </c>
      <c r="D80" s="35">
        <v>10.76</v>
      </c>
      <c r="E80" s="35">
        <v>13.06</v>
      </c>
      <c r="F80" s="35">
        <v>10.210000000000001</v>
      </c>
      <c r="G80" s="35">
        <v>4.8600000000000003</v>
      </c>
      <c r="H80" s="35">
        <v>1.61</v>
      </c>
    </row>
    <row r="81" spans="1:9" x14ac:dyDescent="0.25">
      <c r="A81" s="34">
        <v>1999</v>
      </c>
      <c r="B81" s="35">
        <v>21.04</v>
      </c>
      <c r="C81" s="35">
        <v>29.79</v>
      </c>
      <c r="D81" s="35">
        <v>-7.45</v>
      </c>
      <c r="E81" s="35">
        <v>-8.9600000000000009</v>
      </c>
      <c r="F81" s="35">
        <v>-1.77</v>
      </c>
      <c r="G81" s="35">
        <v>4.68</v>
      </c>
      <c r="H81" s="35">
        <v>2.68</v>
      </c>
    </row>
    <row r="82" spans="1:9" x14ac:dyDescent="0.25">
      <c r="A82" s="37">
        <v>2000</v>
      </c>
      <c r="B82" s="38">
        <v>-9.11</v>
      </c>
      <c r="C82" s="38">
        <v>-3.59</v>
      </c>
      <c r="D82" s="38">
        <v>12.87</v>
      </c>
      <c r="E82" s="38">
        <v>21.28</v>
      </c>
      <c r="F82" s="38">
        <v>12.59</v>
      </c>
      <c r="G82" s="38">
        <v>5.89</v>
      </c>
      <c r="H82" s="38">
        <v>3.39</v>
      </c>
    </row>
    <row r="83" spans="1:9" x14ac:dyDescent="0.25">
      <c r="A83" s="32">
        <v>2001</v>
      </c>
      <c r="B83" s="33">
        <v>-11.88</v>
      </c>
      <c r="C83" s="33">
        <v>22.77</v>
      </c>
      <c r="D83" s="33">
        <v>10.65</v>
      </c>
      <c r="E83" s="33">
        <v>3.7</v>
      </c>
      <c r="F83" s="33">
        <v>7.62</v>
      </c>
      <c r="G83" s="33">
        <v>3.83</v>
      </c>
      <c r="H83" s="33">
        <v>1.55</v>
      </c>
    </row>
    <row r="84" spans="1:9" x14ac:dyDescent="0.25">
      <c r="A84" s="34">
        <v>2002</v>
      </c>
      <c r="B84" s="35">
        <v>-22.1</v>
      </c>
      <c r="C84" s="35">
        <v>-13.28</v>
      </c>
      <c r="D84" s="35">
        <v>16.329999999999998</v>
      </c>
      <c r="E84" s="35">
        <v>17.84</v>
      </c>
      <c r="F84" s="35">
        <v>12.93</v>
      </c>
      <c r="G84" s="35">
        <v>1.65</v>
      </c>
      <c r="H84" s="35">
        <v>2.38</v>
      </c>
    </row>
    <row r="85" spans="1:9" x14ac:dyDescent="0.25">
      <c r="A85" s="34">
        <v>2003</v>
      </c>
      <c r="B85" s="35">
        <v>28.7</v>
      </c>
      <c r="C85" s="35">
        <v>60.7</v>
      </c>
      <c r="D85" s="35">
        <v>5.27</v>
      </c>
      <c r="E85" s="35">
        <v>1.45</v>
      </c>
      <c r="F85" s="35">
        <v>2.4</v>
      </c>
      <c r="G85" s="35">
        <v>1.02</v>
      </c>
      <c r="H85" s="35">
        <v>1.88</v>
      </c>
    </row>
    <row r="86" spans="1:9" x14ac:dyDescent="0.25">
      <c r="A86" s="34">
        <v>2004</v>
      </c>
      <c r="B86" s="41">
        <v>10.872726999999999</v>
      </c>
      <c r="C86" s="41">
        <v>18.390931999999999</v>
      </c>
      <c r="D86" s="41">
        <v>8.7212289999999992</v>
      </c>
      <c r="E86" s="41">
        <v>8.5097699999999996</v>
      </c>
      <c r="F86" s="41">
        <v>2.2534380000000001</v>
      </c>
      <c r="G86" s="41">
        <v>1.202563</v>
      </c>
    </row>
    <row r="87" spans="1:9" x14ac:dyDescent="0.25">
      <c r="A87" s="34">
        <v>2005</v>
      </c>
      <c r="B87" s="41">
        <v>4.9090040000000004</v>
      </c>
      <c r="C87" s="41">
        <v>5.6882029999999997</v>
      </c>
      <c r="D87" s="41">
        <v>5.8699389999999996</v>
      </c>
      <c r="E87" s="41">
        <v>7.8123479999999992</v>
      </c>
      <c r="F87" s="41">
        <v>1.361928</v>
      </c>
      <c r="G87" s="41">
        <v>2.979536</v>
      </c>
      <c r="I87" s="42"/>
    </row>
    <row r="88" spans="1:9" x14ac:dyDescent="0.25">
      <c r="A88" s="34">
        <v>2006</v>
      </c>
      <c r="B88" s="41">
        <v>15.795338000000001</v>
      </c>
      <c r="C88" s="41">
        <v>16.169965000000001</v>
      </c>
      <c r="D88" s="41">
        <v>3.243274</v>
      </c>
      <c r="E88" s="41">
        <v>1.1886129999999999</v>
      </c>
      <c r="F88" s="41">
        <v>3.1428329999999995</v>
      </c>
      <c r="G88" s="41">
        <v>4.7996150000000002</v>
      </c>
    </row>
    <row r="89" spans="1:9" x14ac:dyDescent="0.25">
      <c r="A89" s="34">
        <v>2007</v>
      </c>
      <c r="B89" s="41">
        <v>5.4899999999999993</v>
      </c>
      <c r="C89" s="41">
        <v>-5.2200000000000006</v>
      </c>
      <c r="D89" s="41">
        <v>2.6</v>
      </c>
      <c r="E89" s="41">
        <v>9.879999999999999</v>
      </c>
      <c r="F89" s="41">
        <v>10.050000000000001</v>
      </c>
      <c r="G89" s="41">
        <v>4.66</v>
      </c>
      <c r="I89" s="43"/>
    </row>
    <row r="90" spans="1:9" x14ac:dyDescent="0.25">
      <c r="A90" s="34">
        <v>2008</v>
      </c>
      <c r="B90" s="41">
        <v>-37</v>
      </c>
      <c r="C90" s="41">
        <v>-36.720000000000006</v>
      </c>
      <c r="D90" s="41">
        <v>8.7800000000000011</v>
      </c>
      <c r="E90" s="41">
        <v>25.869999999999997</v>
      </c>
      <c r="F90" s="41">
        <v>13.11</v>
      </c>
      <c r="G90" s="41">
        <v>1.6</v>
      </c>
    </row>
    <row r="91" spans="1:9" x14ac:dyDescent="0.25">
      <c r="A91" s="34">
        <v>2009</v>
      </c>
      <c r="B91" s="41">
        <v>26.25</v>
      </c>
      <c r="C91" s="41">
        <v>20.580000000000002</v>
      </c>
      <c r="D91" s="41">
        <v>7.8</v>
      </c>
      <c r="E91" s="41">
        <v>-9.25</v>
      </c>
      <c r="F91" s="41">
        <v>-4.55</v>
      </c>
      <c r="G91" s="41">
        <v>0.15</v>
      </c>
    </row>
    <row r="92" spans="1:9" x14ac:dyDescent="0.25">
      <c r="A92" s="34">
        <v>2010</v>
      </c>
      <c r="B92" s="41">
        <v>15.06</v>
      </c>
      <c r="C92" s="41">
        <v>24.5</v>
      </c>
      <c r="D92" s="41">
        <v>8.3000000000000007</v>
      </c>
      <c r="E92" s="41">
        <v>7.26</v>
      </c>
      <c r="F92" s="41">
        <v>3.6449999999999996</v>
      </c>
      <c r="G92" s="41">
        <v>0.03</v>
      </c>
    </row>
  </sheetData>
  <pageMargins left="0.75" right="0.75" top="1" bottom="1" header="0.5" footer="0.5"/>
  <pageSetup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Charts</vt:lpstr>
      </vt:variant>
      <vt:variant>
        <vt:i4>14</vt:i4>
      </vt:variant>
    </vt:vector>
  </HeadingPairs>
  <TitlesOfParts>
    <vt:vector size="18" baseType="lpstr">
      <vt:lpstr>Documentation</vt:lpstr>
      <vt:lpstr>DATAintropprice</vt:lpstr>
      <vt:lpstr>DATAUSLR </vt:lpstr>
      <vt:lpstr>DATAIbbotsonrors</vt:lpstr>
      <vt:lpstr>Fig10.2</vt:lpstr>
      <vt:lpstr>Fig10.3</vt:lpstr>
      <vt:lpstr>Fig10.4</vt:lpstr>
      <vt:lpstr>Fig10.5</vt:lpstr>
      <vt:lpstr>Fig10.6</vt:lpstr>
      <vt:lpstr>Fig10.7</vt:lpstr>
      <vt:lpstr>Fig10.8</vt:lpstr>
      <vt:lpstr>Fig10.9</vt:lpstr>
      <vt:lpstr>Fig10.10</vt:lpstr>
      <vt:lpstr>Fig10.11a</vt:lpstr>
      <vt:lpstr>Fig10.11b</vt:lpstr>
      <vt:lpstr>Fig10.12</vt:lpstr>
      <vt:lpstr>Fig10.13a</vt:lpstr>
      <vt:lpstr>Fig10.13b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shaikh@newschool.edu</dc:creator>
  <cp:lastModifiedBy>Author</cp:lastModifiedBy>
  <cp:lastPrinted>2014-12-26T02:25:34Z</cp:lastPrinted>
  <dcterms:created xsi:type="dcterms:W3CDTF">2014-06-17T22:49:53Z</dcterms:created>
  <dcterms:modified xsi:type="dcterms:W3CDTF">2023-02-06T14:12:58Z</dcterms:modified>
</cp:coreProperties>
</file>