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imelineCaches/timelineCache1.xml" ContentType="application/vnd.ms-excel.timeline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3.xml" ContentType="application/vnd.openxmlformats-officedocument.drawing+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drawings/drawing5.xml" ContentType="application/vnd.openxmlformats-officedocument.drawing+xml"/>
  <Override PartName="/xl/slicers/slicer1.xml" ContentType="application/vnd.ms-excel.slicer+xml"/>
  <Override PartName="/xl/timelines/timeline1.xml" ContentType="application/vnd.ms-excel.timelin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drawings/drawing6.xml" ContentType="application/vnd.openxmlformats-officedocument.drawing+xml"/>
  <Override PartName="/xl/slicers/slicer2.xml" ContentType="application/vnd.ms-excel.slicer+xml"/>
  <Override PartName="/xl/charts/chartEx1.xml" ContentType="application/vnd.ms-office.chartex+xml"/>
  <Override PartName="/xl/charts/style10.xml" ContentType="application/vnd.ms-office.chartstyle+xml"/>
  <Override PartName="/xl/charts/colors10.xml" ContentType="application/vnd.ms-office.chartcolorstyle+xml"/>
  <Override PartName="/xl/charts/chart10.xml" ContentType="application/vnd.openxmlformats-officedocument.drawingml.chart+xml"/>
  <Override PartName="/xl/charts/style11.xml" ContentType="application/vnd.ms-office.chartstyle+xml"/>
  <Override PartName="/xl/charts/colors11.xml" ContentType="application/vnd.ms-office.chartcolorstyle+xml"/>
  <Override PartName="/xl/charts/chart11.xml" ContentType="application/vnd.openxmlformats-officedocument.drawingml.chart+xml"/>
  <Override PartName="/xl/charts/style12.xml" ContentType="application/vnd.ms-office.chartstyle+xml"/>
  <Override PartName="/xl/charts/colors12.xml" ContentType="application/vnd.ms-office.chartcolorstyle+xml"/>
  <Override PartName="/xl/charts/chart12.xml" ContentType="application/vnd.openxmlformats-officedocument.drawingml.chart+xml"/>
  <Override PartName="/xl/charts/style13.xml" ContentType="application/vnd.ms-office.chartstyle+xml"/>
  <Override PartName="/xl/charts/colors13.xml" ContentType="application/vnd.ms-office.chartcolorstyle+xml"/>
  <Override PartName="/xl/charts/chart13.xml" ContentType="application/vnd.openxmlformats-officedocument.drawingml.chart+xml"/>
  <Override PartName="/xl/charts/style14.xml" ContentType="application/vnd.ms-office.chartstyle+xml"/>
  <Override PartName="/xl/charts/colors14.xml" ContentType="application/vnd.ms-office.chartcolorstyle+xml"/>
  <Override PartName="/xl/pivotTables/pivotTable22.xml" ContentType="application/vnd.openxmlformats-officedocument.spreadsheetml.pivotTable+xml"/>
  <Override PartName="/xl/pivotTables/pivotTable23.xml" ContentType="application/vnd.openxmlformats-officedocument.spreadsheetml.pivotTable+xml"/>
  <Override PartName="/xl/pivotTables/pivotTable24.xml" ContentType="application/vnd.openxmlformats-officedocument.spreadsheetml.pivotTable+xml"/>
  <Override PartName="/xl/pivotTables/pivotTable25.xml" ContentType="application/vnd.openxmlformats-officedocument.spreadsheetml.pivotTable+xml"/>
  <Override PartName="/xl/drawings/drawing7.xml" ContentType="application/vnd.openxmlformats-officedocument.drawing+xml"/>
  <Override PartName="/xl/slicers/slicer3.xml" ContentType="application/vnd.ms-excel.slicer+xml"/>
  <Override PartName="/xl/charts/chart14.xml" ContentType="application/vnd.openxmlformats-officedocument.drawingml.chart+xml"/>
  <Override PartName="/xl/charts/style15.xml" ContentType="application/vnd.ms-office.chartstyle+xml"/>
  <Override PartName="/xl/charts/colors15.xml" ContentType="application/vnd.ms-office.chartcolorstyle+xml"/>
  <Override PartName="/xl/charts/chart15.xml" ContentType="application/vnd.openxmlformats-officedocument.drawingml.chart+xml"/>
  <Override PartName="/xl/charts/style16.xml" ContentType="application/vnd.ms-office.chartstyle+xml"/>
  <Override PartName="/xl/charts/colors16.xml" ContentType="application/vnd.ms-office.chartcolorstyle+xml"/>
  <Override PartName="/xl/charts/chart16.xml" ContentType="application/vnd.openxmlformats-officedocument.drawingml.chart+xml"/>
  <Override PartName="/xl/charts/style17.xml" ContentType="application/vnd.ms-office.chartstyle+xml"/>
  <Override PartName="/xl/charts/colors17.xml" ContentType="application/vnd.ms-office.chartcolorstyle+xml"/>
  <Override PartName="/xl/charts/chart17.xml" ContentType="application/vnd.openxmlformats-officedocument.drawingml.chart+xml"/>
  <Override PartName="/xl/charts/style18.xml" ContentType="application/vnd.ms-office.chartstyle+xml"/>
  <Override PartName="/xl/charts/colors18.xml" ContentType="application/vnd.ms-office.chartcolorstyle+xml"/>
  <Override PartName="/xl/pivotTables/pivotTable26.xml" ContentType="application/vnd.openxmlformats-officedocument.spreadsheetml.pivotTable+xml"/>
  <Override PartName="/xl/pivotTables/pivotTable27.xml" ContentType="application/vnd.openxmlformats-officedocument.spreadsheetml.pivotTable+xml"/>
  <Override PartName="/xl/drawings/drawing8.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hidePivotFieldList="1"/>
  <mc:AlternateContent xmlns:mc="http://schemas.openxmlformats.org/markup-compatibility/2006">
    <mc:Choice Requires="x15">
      <x15ac:absPath xmlns:x15ac="http://schemas.microsoft.com/office/spreadsheetml/2010/11/ac" url="C:\2025\Classes\TOE-EKPA\MScAkinita\Class\Excel\"/>
    </mc:Choice>
  </mc:AlternateContent>
  <xr:revisionPtr revIDLastSave="0" documentId="13_ncr:1_{8EFDFBC7-60EA-4FF2-BBE3-A3756802EC17}" xr6:coauthVersionLast="47" xr6:coauthVersionMax="47" xr10:uidLastSave="{00000000-0000-0000-0000-000000000000}"/>
  <bookViews>
    <workbookView xWindow="-120" yWindow="-120" windowWidth="20730" windowHeight="11760" tabRatio="813" activeTab="5" xr2:uid="{00000000-000D-0000-FFFF-FFFF00000000}"/>
  </bookViews>
  <sheets>
    <sheet name="Data" sheetId="2" r:id="rId1"/>
    <sheet name="Create a PivotTable" sheetId="9" r:id="rId2"/>
    <sheet name="Create copies" sheetId="10" r:id="rId3"/>
    <sheet name="Create PivotCharts" sheetId="12" r:id="rId4"/>
    <sheet name="Add Slicers &amp; Timeline" sheetId="13" r:id="rId5"/>
    <sheet name="Final Dashboard" sheetId="1" r:id="rId6"/>
    <sheet name="Top 10" sheetId="4" r:id="rId7"/>
    <sheet name="Monthly Sales" sheetId="7" r:id="rId8"/>
    <sheet name="Sales Goals" sheetId="5" r:id="rId9"/>
  </sheets>
  <definedNames>
    <definedName name="_xlchart.v5.0" hidden="1">Data!$M$2:$N$50</definedName>
    <definedName name="_xlchart.v5.1" hidden="1">Data!$O$2:$O$50</definedName>
    <definedName name="_xlchart.v5.2" hidden="1">Data!M1:N1</definedName>
    <definedName name="_xlchart.v5.3" hidden="1">Data!O1</definedName>
    <definedName name="_xlcn.WorksheetConnection_NorthwindTradersSalesData01_18_17.xlsxtbl_Goals1" hidden="1">tbl_Goals[]</definedName>
    <definedName name="_xlcn.WorksheetConnection_NorthwindTradersSalesData01_18_17.xlsxtbl_Sales1" hidden="1">tbl_Sales[]</definedName>
    <definedName name="NativeTimeline_Order_Date">#N/A</definedName>
    <definedName name="rng_CSAT">#REF!</definedName>
    <definedName name="rng_CSAT_Avg">#REF!</definedName>
    <definedName name="rng_MonthlyGoal" localSheetId="4">tbl_Goals[[#Totals],[Monthly Goal]]</definedName>
    <definedName name="rng_MonthlyGoal" localSheetId="2">tbl_Goals[[#Totals],[Monthly Goal]]</definedName>
    <definedName name="rng_MonthlyGoal" localSheetId="3">tbl_Goals[[#Totals],[Monthly Goal]]</definedName>
    <definedName name="rng_MonthlyGoal">tbl_Goals[[#Totals],[Monthly Goal]]</definedName>
    <definedName name="rng_MonthlySales" localSheetId="4">'Monthly Sales'!#REF!</definedName>
    <definedName name="rng_MonthlySales" localSheetId="2">'Monthly Sales'!#REF!</definedName>
    <definedName name="rng_MonthlySales" localSheetId="3">'Monthly Sales'!#REF!</definedName>
    <definedName name="rng_MonthlySales">'Monthly Sales'!#REF!</definedName>
    <definedName name="Slicer_Category">#N/A</definedName>
    <definedName name="Slicer_Category1">#N/A</definedName>
    <definedName name="Slicer_City">#N/A</definedName>
    <definedName name="Slicer_Customer_Name">#N/A</definedName>
    <definedName name="Slicer_Customer_Name1">#N/A</definedName>
    <definedName name="Slicer_Employee">#N/A</definedName>
    <definedName name="Slicer_Employee1">#N/A</definedName>
    <definedName name="Slicer_Order_Date">#N/A</definedName>
    <definedName name="Slicer_Product_Name">#N/A</definedName>
    <definedName name="Slicer_Product_Name1">#N/A</definedName>
  </definedNames>
  <calcPr calcId="191029"/>
  <pivotCaches>
    <pivotCache cacheId="1" r:id="rId10"/>
  </pivotCaches>
  <extLst>
    <ext xmlns:x14="http://schemas.microsoft.com/office/spreadsheetml/2009/9/main" uri="{BBE1A952-AA13-448e-AADC-164F8A28A991}">
      <x14:slicerCaches>
        <x14:slicerCache r:id="rId11"/>
        <x14:slicerCache r:id="rId12"/>
        <x14:slicerCache r:id="rId13"/>
        <x14:slicerCache r:id="rId14"/>
        <x14:slicerCache r:id="rId15"/>
        <x14:slicerCache r:id="rId16"/>
        <x14:slicerCache r:id="rId17"/>
        <x14:slicerCache r:id="rId18"/>
        <x14:slicerCache r:id="rId19"/>
        <x14:slicerCache r:id="rId20"/>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21"/>
      </x15:timelineCacheRef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bl_Sales" name="tbl_Sales" connection="WorksheetConnection_Northwind Traders Sales Data 01_18_17.xlsx!tbl_Sales"/>
          <x15:modelTable id="tbl_Goals" name="tbl_Goals" connection="WorksheetConnection_Northwind Traders Sales Data 01_18_17.xlsx!tbl_Goal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F4" i="1"/>
  <c r="U5" i="7" l="1"/>
  <c r="H4" i="1" s="1"/>
  <c r="E4" i="5" l="1"/>
  <c r="F4" i="5" s="1"/>
  <c r="E5" i="5"/>
  <c r="F5" i="5" s="1"/>
  <c r="E6" i="5"/>
  <c r="F6" i="5" s="1"/>
  <c r="E7" i="5"/>
  <c r="F7" i="5" s="1"/>
  <c r="E8" i="5"/>
  <c r="F8" i="5" s="1"/>
  <c r="E9" i="5"/>
  <c r="F9" i="5" s="1"/>
  <c r="E10" i="5"/>
  <c r="F10" i="5" s="1"/>
  <c r="E11" i="5"/>
  <c r="F11" i="5" s="1"/>
  <c r="D4" i="5"/>
  <c r="D5" i="5"/>
  <c r="D6" i="5"/>
  <c r="D7" i="5"/>
  <c r="D8" i="5"/>
  <c r="D9" i="5"/>
  <c r="D10" i="5"/>
  <c r="D11" i="5"/>
  <c r="C12" i="5"/>
  <c r="F12" i="5" l="1"/>
  <c r="U6" i="7"/>
  <c r="E12" i="5"/>
  <c r="D12" i="5"/>
  <c r="H5" i="1" l="1"/>
  <c r="H6" i="1" s="1"/>
  <c r="U7"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Northwind Traders Sales Data 01_18_17.xlsx!tbl_Goals" type="102" refreshedVersion="6" minRefreshableVersion="5">
    <extLst>
      <ext xmlns:x15="http://schemas.microsoft.com/office/spreadsheetml/2010/11/main" uri="{DE250136-89BD-433C-8126-D09CA5730AF9}">
        <x15:connection id="tbl_Goals">
          <x15:rangePr sourceName="_xlcn.WorksheetConnection_NorthwindTradersSalesData01_18_17.xlsxtbl_Goals1"/>
        </x15:connection>
      </ext>
    </extLst>
  </connection>
  <connection id="3" xr16:uid="{00000000-0015-0000-FFFF-FFFF02000000}" name="WorksheetConnection_Northwind Traders Sales Data 01_18_17.xlsx!tbl_Sales" type="102" refreshedVersion="6" minRefreshableVersion="5">
    <extLst>
      <ext xmlns:x15="http://schemas.microsoft.com/office/spreadsheetml/2010/11/main" uri="{DE250136-89BD-433C-8126-D09CA5730AF9}">
        <x15:connection id="tbl_Sales" autoDelete="1">
          <x15:rangePr sourceName="_xlcn.WorksheetConnection_NorthwindTradersSalesData01_18_17.xlsxtbl_Sales1"/>
        </x15:connection>
      </ext>
    </extLst>
  </connection>
</connections>
</file>

<file path=xl/sharedStrings.xml><?xml version="1.0" encoding="utf-8"?>
<sst xmlns="http://schemas.openxmlformats.org/spreadsheetml/2006/main" count="871" uniqueCount="191">
  <si>
    <t>Order ID</t>
  </si>
  <si>
    <t>Order Date</t>
  </si>
  <si>
    <t>Employee</t>
  </si>
  <si>
    <t>Customer Name</t>
  </si>
  <si>
    <t>Category</t>
  </si>
  <si>
    <t>Product Name</t>
  </si>
  <si>
    <t>Sales</t>
  </si>
  <si>
    <t>Payment Type</t>
  </si>
  <si>
    <t>CSAT</t>
  </si>
  <si>
    <t>Last Name</t>
  </si>
  <si>
    <t>First Name</t>
  </si>
  <si>
    <t>Address</t>
  </si>
  <si>
    <t>City</t>
  </si>
  <si>
    <t>State/Province</t>
  </si>
  <si>
    <t>Quarter</t>
  </si>
  <si>
    <t>Anne Hellung-Larsen</t>
  </si>
  <si>
    <t>Company AA</t>
  </si>
  <si>
    <t>Beverages</t>
  </si>
  <si>
    <t>Check</t>
  </si>
  <si>
    <t>Toh</t>
  </si>
  <si>
    <t>Karen</t>
  </si>
  <si>
    <t>789 27th Street</t>
  </si>
  <si>
    <t>Las Vegas</t>
  </si>
  <si>
    <t>NV</t>
  </si>
  <si>
    <t>Dried Fruit &amp; Nuts</t>
  </si>
  <si>
    <t>Jan Kotas</t>
  </si>
  <si>
    <t>Company D</t>
  </si>
  <si>
    <t>Credit Card</t>
  </si>
  <si>
    <t>Lee</t>
  </si>
  <si>
    <t>Christina</t>
  </si>
  <si>
    <t>123 4th Street</t>
  </si>
  <si>
    <t>New York</t>
  </si>
  <si>
    <t>NY</t>
  </si>
  <si>
    <t>Mariya Sergienko</t>
  </si>
  <si>
    <t>Company L</t>
  </si>
  <si>
    <t>Edwards</t>
  </si>
  <si>
    <t>John</t>
  </si>
  <si>
    <t>123 12th Street</t>
  </si>
  <si>
    <t>Michael Neipper</t>
  </si>
  <si>
    <t>Company H</t>
  </si>
  <si>
    <t>Baked Goods &amp; Mixes</t>
  </si>
  <si>
    <t>Andersen</t>
  </si>
  <si>
    <t>Elizabeth</t>
  </si>
  <si>
    <t>123 8th Street</t>
  </si>
  <si>
    <t>Portland</t>
  </si>
  <si>
    <t>OR</t>
  </si>
  <si>
    <t>Company CC</t>
  </si>
  <si>
    <t>Candy</t>
  </si>
  <si>
    <t>Soo Jung</t>
  </si>
  <si>
    <t>789 29th Street</t>
  </si>
  <si>
    <t>Denver</t>
  </si>
  <si>
    <t>CO</t>
  </si>
  <si>
    <t>Company C</t>
  </si>
  <si>
    <t>Soups</t>
  </si>
  <si>
    <t>Cash</t>
  </si>
  <si>
    <t>Axen</t>
  </si>
  <si>
    <t>Thomas</t>
  </si>
  <si>
    <t>123 3rd Street</t>
  </si>
  <si>
    <t>Los Angelas</t>
  </si>
  <si>
    <t>CA</t>
  </si>
  <si>
    <t>Laura Giussani</t>
  </si>
  <si>
    <t>Company F</t>
  </si>
  <si>
    <t>Sauces</t>
  </si>
  <si>
    <t>Pérez-Olaeta</t>
  </si>
  <si>
    <t>Francisco</t>
  </si>
  <si>
    <t>123 6th Street</t>
  </si>
  <si>
    <t>Milwaukee</t>
  </si>
  <si>
    <t>WI</t>
  </si>
  <si>
    <t>Company BB</t>
  </si>
  <si>
    <t>Raghav</t>
  </si>
  <si>
    <t>Amritansh</t>
  </si>
  <si>
    <t>789 28th Street</t>
  </si>
  <si>
    <t>Memphis</t>
  </si>
  <si>
    <t>TN</t>
  </si>
  <si>
    <t>Company J</t>
  </si>
  <si>
    <t>Wacker</t>
  </si>
  <si>
    <t>Roland</t>
  </si>
  <si>
    <t>123 10th Street</t>
  </si>
  <si>
    <t>Chicago</t>
  </si>
  <si>
    <t>IL</t>
  </si>
  <si>
    <t>Nancy Freehafer</t>
  </si>
  <si>
    <t>Jams, Preserves</t>
  </si>
  <si>
    <t>Condiments</t>
  </si>
  <si>
    <t>Canned Meat</t>
  </si>
  <si>
    <t>Robert Zare</t>
  </si>
  <si>
    <t>Company I</t>
  </si>
  <si>
    <t>Pasta</t>
  </si>
  <si>
    <t>Mortensen</t>
  </si>
  <si>
    <t>Sven</t>
  </si>
  <si>
    <t>123 9th Street</t>
  </si>
  <si>
    <t>Salt Lake City</t>
  </si>
  <si>
    <t>UT</t>
  </si>
  <si>
    <t>Dairy Products</t>
  </si>
  <si>
    <t>Company Y</t>
  </si>
  <si>
    <t>Rodman</t>
  </si>
  <si>
    <t>789 25th Street</t>
  </si>
  <si>
    <t>Company Z</t>
  </si>
  <si>
    <t>Oil</t>
  </si>
  <si>
    <t>Liu</t>
  </si>
  <si>
    <t>Run</t>
  </si>
  <si>
    <t>789 26th Street</t>
  </si>
  <si>
    <t>Miami</t>
  </si>
  <si>
    <t>FL</t>
  </si>
  <si>
    <t>Andrew Cencini</t>
  </si>
  <si>
    <t>Canned Fruit &amp; Vegetables</t>
  </si>
  <si>
    <t>Company A</t>
  </si>
  <si>
    <t>Bedecs</t>
  </si>
  <si>
    <t>Anna</t>
  </si>
  <si>
    <t>123 1st Street</t>
  </si>
  <si>
    <t>Seattle</t>
  </si>
  <si>
    <t>WA</t>
  </si>
  <si>
    <t>Company K</t>
  </si>
  <si>
    <t>Krschne</t>
  </si>
  <si>
    <t>Peter</t>
  </si>
  <si>
    <t>123 11th Street</t>
  </si>
  <si>
    <t>Grains</t>
  </si>
  <si>
    <t>Grand Total</t>
  </si>
  <si>
    <t>Baked Goods &amp; Mixes Total</t>
  </si>
  <si>
    <t>Candy Total</t>
  </si>
  <si>
    <t>Soups Total</t>
  </si>
  <si>
    <t>Feb</t>
  </si>
  <si>
    <t>Beer</t>
  </si>
  <si>
    <t>Dried Plums</t>
  </si>
  <si>
    <t>Dried Pears</t>
  </si>
  <si>
    <t>Dried Apples</t>
  </si>
  <si>
    <t>Chai</t>
  </si>
  <si>
    <t>Coffee</t>
  </si>
  <si>
    <t>Chocolate Biscuits Mix</t>
  </si>
  <si>
    <t>Chocolate</t>
  </si>
  <si>
    <t>Clam Chowder</t>
  </si>
  <si>
    <t>Curry Sauce</t>
  </si>
  <si>
    <t>Green Tea</t>
  </si>
  <si>
    <t>Boysenberry Spread</t>
  </si>
  <si>
    <t>Cajun Seasoning</t>
  </si>
  <si>
    <t>Crab Meat</t>
  </si>
  <si>
    <t>Ravioli</t>
  </si>
  <si>
    <t>Mozzarella</t>
  </si>
  <si>
    <t>Scones</t>
  </si>
  <si>
    <t>Olive Oil</t>
  </si>
  <si>
    <t>Fruit Cocktail</t>
  </si>
  <si>
    <t>Almonds</t>
  </si>
  <si>
    <t>Syrup</t>
  </si>
  <si>
    <t>Marmalade</t>
  </si>
  <si>
    <t>Long Grain Rice</t>
  </si>
  <si>
    <t xml:space="preserve"> </t>
  </si>
  <si>
    <t>Top 10 Products</t>
  </si>
  <si>
    <t>Total Sales</t>
  </si>
  <si>
    <t>Top 10 Customers</t>
  </si>
  <si>
    <t>Map Sales</t>
  </si>
  <si>
    <t>% of Total</t>
  </si>
  <si>
    <t>Sales Representative</t>
  </si>
  <si>
    <t>Sales Goal</t>
  </si>
  <si>
    <t>Total</t>
  </si>
  <si>
    <t>Sales Goals</t>
  </si>
  <si>
    <t>Top 10 Categories</t>
  </si>
  <si>
    <t>Top Sales Reps</t>
  </si>
  <si>
    <t>Monthly Sales Detail</t>
  </si>
  <si>
    <t>Monthly Goal</t>
  </si>
  <si>
    <t>YTD Total</t>
  </si>
  <si>
    <t>Goal</t>
  </si>
  <si>
    <t>Total Sales by Category</t>
  </si>
  <si>
    <t>Anne Hellung-Larsen Total</t>
  </si>
  <si>
    <t>Jan Kotas Total</t>
  </si>
  <si>
    <t>Mariya Sergienko Total</t>
  </si>
  <si>
    <t>Total Sales by Sales Rep</t>
  </si>
  <si>
    <t>Top 10 Sales Metrics</t>
  </si>
  <si>
    <t>Northwind Traders Monthly Performance</t>
  </si>
  <si>
    <t>YTD Sales</t>
  </si>
  <si>
    <t>YTD Goal</t>
  </si>
  <si>
    <t>% to Goal</t>
  </si>
  <si>
    <t>Product Activity</t>
  </si>
  <si>
    <t>Category Activity</t>
  </si>
  <si>
    <t>Customer Activity</t>
  </si>
  <si>
    <t>Sales Rep Activity</t>
  </si>
  <si>
    <t>Row Labels</t>
  </si>
  <si>
    <t>Sum of Sales</t>
  </si>
  <si>
    <t xml:space="preserve"> Sales</t>
  </si>
  <si>
    <t>Sum of Sales2</t>
  </si>
  <si>
    <t xml:space="preserve"> Category</t>
  </si>
  <si>
    <t>% Total</t>
  </si>
  <si>
    <t xml:space="preserve"> Product</t>
  </si>
  <si>
    <t xml:space="preserve"> Company</t>
  </si>
  <si>
    <t>Sales Rep</t>
  </si>
  <si>
    <t>Conditional Formatting</t>
  </si>
  <si>
    <t>Slicers</t>
  </si>
  <si>
    <t>Timeline</t>
  </si>
  <si>
    <t>Charts</t>
  </si>
  <si>
    <t>Links and other resources</t>
  </si>
  <si>
    <t>Create a PivotTable</t>
  </si>
  <si>
    <t>Use Sparklines to show data trends</t>
  </si>
  <si>
    <t>Map Charts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</si>
</sst>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_);[Red]\(&quot;$&quot;#,##0\)"/>
    <numFmt numFmtId="165" formatCode="&quot;$&quot;#,##0.00_);[Red]\(&quot;$&quot;#,##0.00\)"/>
    <numFmt numFmtId="166" formatCode="0.0%"/>
    <numFmt numFmtId="167" formatCode="mm/dd/yy;@"/>
  </numFmts>
  <fonts count="9" x14ac:knownFonts="1">
    <font>
      <sz val="11"/>
      <color theme="1"/>
      <name val="Segoe UI Light"/>
      <family val="2"/>
    </font>
    <font>
      <b/>
      <sz val="18"/>
      <color rgb="FF227447"/>
      <name val="Segoe UI Light"/>
      <family val="2"/>
    </font>
    <font>
      <sz val="11"/>
      <color theme="1"/>
      <name val="Calibri"/>
      <family val="2"/>
      <scheme val="minor"/>
    </font>
    <font>
      <b/>
      <sz val="18"/>
      <color rgb="FF227447"/>
      <name val="Calibri"/>
      <family val="2"/>
      <scheme val="minor"/>
    </font>
    <font>
      <sz val="11"/>
      <color rgb="FF227447"/>
      <name val="Calibri"/>
      <family val="2"/>
      <scheme val="minor"/>
    </font>
    <font>
      <sz val="11"/>
      <color theme="0"/>
      <name val="Calibri"/>
      <family val="2"/>
      <scheme val="minor"/>
    </font>
    <font>
      <u/>
      <sz val="11"/>
      <color theme="10"/>
      <name val="Segoe UI Light"/>
      <family val="2"/>
    </font>
    <font>
      <u/>
      <sz val="14"/>
      <color theme="10"/>
      <name val="Segoe UI Light"/>
      <family val="2"/>
    </font>
    <font>
      <sz val="14"/>
      <color theme="1"/>
      <name val="Calibri"/>
      <family val="2"/>
      <scheme val="minor"/>
    </font>
  </fonts>
  <fills count="2">
    <fill>
      <patternFill patternType="none"/>
    </fill>
    <fill>
      <patternFill patternType="gray125"/>
    </fill>
  </fills>
  <borders count="2">
    <border>
      <left/>
      <right/>
      <top/>
      <bottom/>
      <diagonal/>
    </border>
    <border>
      <left/>
      <right/>
      <top/>
      <bottom style="double">
        <color rgb="FF227447"/>
      </bottom>
      <diagonal/>
    </border>
  </borders>
  <cellStyleXfs count="3">
    <xf numFmtId="0" fontId="0" fillId="0" borderId="0"/>
    <xf numFmtId="0" fontId="1"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2" fontId="0" fillId="0" borderId="0" xfId="0" applyNumberFormat="1"/>
    <xf numFmtId="0" fontId="2" fillId="0" borderId="0" xfId="0" applyFont="1"/>
    <xf numFmtId="0" fontId="2" fillId="0" borderId="0" xfId="0" applyFont="1" applyAlignment="1">
      <alignment horizontal="right"/>
    </xf>
    <xf numFmtId="0" fontId="2" fillId="0" borderId="0" xfId="0" applyFont="1" applyAlignment="1">
      <alignment horizontal="center"/>
    </xf>
    <xf numFmtId="167" fontId="2" fillId="0" borderId="0" xfId="0" applyNumberFormat="1" applyFont="1" applyAlignment="1">
      <alignment horizontal="center"/>
    </xf>
    <xf numFmtId="165" fontId="2" fillId="0" borderId="0" xfId="0" applyNumberFormat="1" applyFont="1"/>
    <xf numFmtId="9" fontId="2" fillId="0" borderId="0" xfId="0" applyNumberFormat="1" applyFont="1"/>
    <xf numFmtId="0" fontId="2" fillId="0" borderId="0" xfId="0" applyFont="1" applyAlignment="1">
      <alignment vertical="center"/>
    </xf>
    <xf numFmtId="0" fontId="3" fillId="0" borderId="0" xfId="1" applyFont="1" applyAlignment="1">
      <alignment horizontal="centerContinuous" vertical="center"/>
    </xf>
    <xf numFmtId="0" fontId="3" fillId="0" borderId="0" xfId="1" applyFont="1" applyAlignment="1">
      <alignment horizontal="centerContinuous"/>
    </xf>
    <xf numFmtId="0" fontId="4" fillId="0" borderId="0" xfId="0" applyFont="1" applyAlignment="1">
      <alignment horizontal="center"/>
    </xf>
    <xf numFmtId="164" fontId="4" fillId="0" borderId="0" xfId="0" applyNumberFormat="1" applyFont="1"/>
    <xf numFmtId="164" fontId="4" fillId="0" borderId="1" xfId="0" applyNumberFormat="1" applyFont="1" applyBorder="1"/>
    <xf numFmtId="0" fontId="2" fillId="0" borderId="0" xfId="0" pivotButton="1" applyFont="1"/>
    <xf numFmtId="164" fontId="2" fillId="0" borderId="0" xfId="0" applyNumberFormat="1" applyFont="1"/>
    <xf numFmtId="166" fontId="2" fillId="0" borderId="0" xfId="0" applyNumberFormat="1" applyFont="1"/>
    <xf numFmtId="164" fontId="5" fillId="0" borderId="0" xfId="0" applyNumberFormat="1" applyFont="1"/>
    <xf numFmtId="166" fontId="5" fillId="0" borderId="0" xfId="0" applyNumberFormat="1" applyFont="1"/>
    <xf numFmtId="9" fontId="4" fillId="0" borderId="0" xfId="0" applyNumberFormat="1" applyFont="1"/>
    <xf numFmtId="0" fontId="4" fillId="0" borderId="0" xfId="0" applyFont="1"/>
    <xf numFmtId="166" fontId="4" fillId="0" borderId="0" xfId="0" applyNumberFormat="1" applyFont="1"/>
    <xf numFmtId="0" fontId="2" fillId="0" borderId="0" xfId="0" applyFont="1" applyAlignment="1">
      <alignment horizontal="centerContinuous"/>
    </xf>
    <xf numFmtId="14" fontId="2" fillId="0" borderId="0" xfId="0" applyNumberFormat="1" applyFont="1" applyAlignment="1">
      <alignment horizontal="right"/>
    </xf>
    <xf numFmtId="0" fontId="2" fillId="0" borderId="0" xfId="0" pivotButton="1" applyFont="1" applyAlignment="1">
      <alignment horizontal="right"/>
    </xf>
    <xf numFmtId="0" fontId="4" fillId="0" borderId="0" xfId="0" pivotButton="1" applyFont="1"/>
    <xf numFmtId="0" fontId="4" fillId="0" borderId="0" xfId="0" applyFont="1" applyAlignment="1">
      <alignment horizontal="right"/>
    </xf>
    <xf numFmtId="10" fontId="2" fillId="0" borderId="0" xfId="0" applyNumberFormat="1" applyFont="1"/>
    <xf numFmtId="164" fontId="4" fillId="0" borderId="0" xfId="0" applyNumberFormat="1" applyFont="1" applyAlignment="1">
      <alignment horizontal="center"/>
    </xf>
    <xf numFmtId="0" fontId="1" fillId="0" borderId="0" xfId="1"/>
    <xf numFmtId="0" fontId="7" fillId="0" borderId="0" xfId="2" applyFont="1"/>
    <xf numFmtId="0" fontId="8" fillId="0" borderId="0" xfId="0" applyFont="1"/>
    <xf numFmtId="0" fontId="2" fillId="0" borderId="0" xfId="0" applyNumberFormat="1" applyFont="1"/>
    <xf numFmtId="0" fontId="4" fillId="0" borderId="0" xfId="0" pivotButton="1" applyFont="1" applyAlignment="1">
      <alignment horizontal="right"/>
    </xf>
    <xf numFmtId="164" fontId="4" fillId="0" borderId="0" xfId="0" applyNumberFormat="1" applyFont="1" applyFill="1" applyBorder="1" applyAlignment="1" applyProtection="1"/>
    <xf numFmtId="164" fontId="2" fillId="0" borderId="0" xfId="0" applyNumberFormat="1" applyFont="1" applyFill="1" applyBorder="1" applyAlignment="1" applyProtection="1"/>
    <xf numFmtId="166" fontId="2" fillId="0" borderId="0" xfId="0" applyNumberFormat="1" applyFont="1" applyFill="1" applyBorder="1" applyAlignment="1" applyProtection="1"/>
  </cellXfs>
  <cellStyles count="3">
    <cellStyle name="Hyperlink" xfId="2" builtinId="8"/>
    <cellStyle name="Normal" xfId="0" builtinId="0"/>
    <cellStyle name="Title" xfId="1" builtinId="15" customBuiltin="1"/>
  </cellStyles>
  <dxfs count="724">
    <dxf>
      <font>
        <color theme="0"/>
        <family val="2"/>
      </font>
    </dxf>
    <dxf>
      <alignment horizontal="center"/>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font>
        <color rgb="FF227447"/>
        <family val="2"/>
      </font>
    </dxf>
    <dxf>
      <font>
        <color theme="0"/>
        <family val="2"/>
      </font>
    </dxf>
    <dxf>
      <numFmt numFmtId="166" formatCode="0.0%"/>
    </dxf>
    <dxf>
      <alignment horizontal="right"/>
    </dxf>
    <dxf>
      <alignment horizontal="center"/>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font>
        <color rgb="FF227447"/>
        <family val="2"/>
      </font>
    </dxf>
    <dxf>
      <font>
        <color theme="0"/>
        <family val="2"/>
      </font>
    </dxf>
    <dxf>
      <numFmt numFmtId="166" formatCode="0.0%"/>
    </dxf>
    <dxf>
      <alignment horizontal="center"/>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font>
        <color theme="0"/>
        <family val="2"/>
      </font>
    </dxf>
    <dxf>
      <numFmt numFmtId="166" formatCode="0.0%"/>
    </dxf>
    <dxf>
      <alignment horizontal="right"/>
    </dxf>
    <dxf>
      <alignment horizontal="center"/>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font>
        <color rgb="FF227447"/>
        <family val="2"/>
      </font>
    </dxf>
    <dxf>
      <font>
        <color rgb="FF227447"/>
        <family val="2"/>
      </font>
    </dxf>
    <dxf>
      <font>
        <color rgb="FF227447"/>
        <family val="2"/>
      </font>
    </dxf>
    <dxf>
      <font>
        <color rgb="FF227447"/>
        <family val="2"/>
      </font>
    </dxf>
    <dxf>
      <font>
        <color theme="0"/>
        <family val="2"/>
      </font>
    </dxf>
    <dxf>
      <alignment horizontal="center"/>
    </dxf>
    <dxf>
      <alignment horizontal="center"/>
    </dxf>
    <dxf>
      <alignment horizontal="center"/>
    </dxf>
    <dxf>
      <alignment horizontal="right"/>
    </dxf>
    <dxf>
      <alignment horizontal="righ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theme="0"/>
        <family val="2"/>
      </font>
    </dxf>
    <dxf>
      <alignment horizontal="center"/>
    </dxf>
    <dxf>
      <alignment horizontal="center"/>
    </dxf>
    <dxf>
      <alignment horizontal="center"/>
    </dxf>
    <dxf>
      <alignment horizontal="right"/>
    </dxf>
    <dxf>
      <alignment horizontal="righ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theme="0"/>
        <family val="2"/>
      </font>
    </dxf>
    <dxf>
      <numFmt numFmtId="166" formatCode="0.0%"/>
    </dxf>
    <dxf>
      <alignment horizontal="right"/>
    </dxf>
    <dxf>
      <alignment horizontal="center"/>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64" formatCode="&quot;$&quot;#,##0_);[Red]\(&quot;$&quot;#,##0\)"/>
    </dxf>
    <dxf>
      <numFmt numFmtId="166" formatCode="0.0%"/>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theme="0"/>
        <family val="2"/>
      </font>
    </dxf>
    <dxf>
      <numFmt numFmtId="166" formatCode="0.0%"/>
    </dxf>
    <dxf>
      <alignment horizontal="right"/>
    </dxf>
    <dxf>
      <alignment horizontal="center"/>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64" formatCode="&quot;$&quot;#,##0_);[Red]\(&quot;$&quot;#,##0\)"/>
    </dxf>
    <dxf>
      <numFmt numFmtId="166" formatCode="0.0%"/>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font>
        <color theme="0"/>
        <family val="2"/>
      </font>
    </dxf>
    <dxf>
      <numFmt numFmtId="166" formatCode="0.0%"/>
    </dxf>
    <dxf>
      <alignment horizontal="right"/>
    </dxf>
    <dxf>
      <alignment horizontal="center"/>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theme="0"/>
        <family val="2"/>
      </font>
    </dxf>
    <dxf>
      <numFmt numFmtId="166" formatCode="0.0%"/>
    </dxf>
    <dxf>
      <alignment horizontal="center"/>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theme="0"/>
        <family val="2"/>
      </font>
    </dxf>
    <dxf>
      <numFmt numFmtId="166" formatCode="0.0%"/>
    </dxf>
    <dxf>
      <alignment horizontal="right"/>
    </dxf>
    <dxf>
      <alignment horizontal="center"/>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theme="0"/>
        <family val="2"/>
      </font>
    </dxf>
    <dxf>
      <alignment horizontal="center"/>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font>
        <color rgb="FF227447"/>
        <family val="2"/>
      </font>
    </dxf>
    <dxf>
      <font>
        <color theme="0"/>
        <family val="2"/>
      </font>
    </dxf>
    <dxf>
      <numFmt numFmtId="166" formatCode="0.0%"/>
    </dxf>
    <dxf>
      <alignment horizontal="right"/>
    </dxf>
    <dxf>
      <alignment horizontal="center"/>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64" formatCode="&quot;$&quot;#,##0_);[Red]\(&quot;$&quot;#,##0\)"/>
    </dxf>
    <dxf>
      <numFmt numFmtId="166" formatCode="0.0%"/>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font>
        <color theme="0"/>
        <family val="2"/>
      </font>
    </dxf>
    <dxf>
      <numFmt numFmtId="166" formatCode="0.0%"/>
    </dxf>
    <dxf>
      <alignment horizontal="right"/>
    </dxf>
    <dxf>
      <alignment horizontal="center"/>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font>
        <color rgb="FF227447"/>
        <family val="2"/>
      </font>
    </dxf>
    <dxf>
      <font>
        <color theme="0"/>
        <family val="2"/>
      </font>
    </dxf>
    <dxf>
      <numFmt numFmtId="166" formatCode="0.0%"/>
    </dxf>
    <dxf>
      <alignment horizontal="right"/>
    </dxf>
    <dxf>
      <alignment horizontal="center"/>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font>
        <color rgb="FF227447"/>
        <family val="2"/>
      </font>
    </dxf>
    <dxf>
      <font>
        <color rgb="FF227447"/>
        <family val="2"/>
      </font>
    </dxf>
    <dxf>
      <font>
        <color rgb="FF227447"/>
        <family val="2"/>
      </font>
    </dxf>
    <dxf>
      <font>
        <color rgb="FF227447"/>
        <family val="2"/>
      </font>
    </dxf>
    <dxf>
      <font>
        <color theme="0"/>
        <family val="2"/>
      </font>
    </dxf>
    <dxf>
      <numFmt numFmtId="166" formatCode="0.0%"/>
    </dxf>
    <dxf>
      <alignment horizontal="center"/>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font>
        <color theme="0"/>
        <family val="2"/>
      </font>
    </dxf>
    <dxf>
      <alignment horizontal="center"/>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font>
        <color rgb="FF227447"/>
        <family val="2"/>
      </font>
    </dxf>
    <dxf>
      <font>
        <color theme="0"/>
        <family val="2"/>
      </font>
    </dxf>
    <dxf>
      <numFmt numFmtId="166" formatCode="0.0%"/>
    </dxf>
    <dxf>
      <alignment horizontal="right"/>
    </dxf>
    <dxf>
      <alignment horizontal="center"/>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64" formatCode="&quot;$&quot;#,##0_);[Red]\(&quot;$&quot;#,##0\)"/>
    </dxf>
    <dxf>
      <numFmt numFmtId="166" formatCode="0.0%"/>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font>
        <color theme="0"/>
        <family val="2"/>
      </font>
    </dxf>
    <dxf>
      <numFmt numFmtId="166" formatCode="0.0%"/>
    </dxf>
    <dxf>
      <alignment horizontal="right"/>
    </dxf>
    <dxf>
      <alignment horizontal="center"/>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font>
        <color rgb="FF227447"/>
        <family val="2"/>
      </font>
    </dxf>
    <dxf>
      <font>
        <color theme="0"/>
        <family val="2"/>
      </font>
    </dxf>
    <dxf>
      <numFmt numFmtId="166" formatCode="0.0%"/>
    </dxf>
    <dxf>
      <alignment horizontal="right"/>
    </dxf>
    <dxf>
      <alignment horizontal="center"/>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font>
        <color rgb="FF227447"/>
        <family val="2"/>
      </font>
    </dxf>
    <dxf>
      <font>
        <color rgb="FF227447"/>
        <family val="2"/>
      </font>
    </dxf>
    <dxf>
      <font>
        <color rgb="FF227447"/>
        <family val="2"/>
      </font>
    </dxf>
    <dxf>
      <font>
        <color rgb="FF227447"/>
        <family val="2"/>
      </font>
    </dxf>
    <dxf>
      <font>
        <color theme="0"/>
        <family val="2"/>
      </font>
    </dxf>
    <dxf>
      <numFmt numFmtId="166" formatCode="0.0%"/>
    </dxf>
    <dxf>
      <alignment horizontal="center"/>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65" formatCode="&quot;$&quot;#,##0.00_);[Red]\(&quot;$&quot;#,##0.00\)"/>
    </dxf>
    <dxf>
      <numFmt numFmtId="168" formatCode="&quot;$&quot;#,##0.0_);[Red]\(&quot;$&quot;#,##0.0\)"/>
    </dxf>
    <dxf>
      <numFmt numFmtId="164" formatCode="&quot;$&quot;#,##0_);[Red]\(&quot;$&quot;#,##0\)"/>
    </dxf>
    <dxf>
      <alignment horizontal="right"/>
    </dxf>
    <dxf>
      <font>
        <color rgb="FF227447"/>
        <family val="2"/>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65" formatCode="&quot;$&quot;#,##0.00_);[Red]\(&quot;$&quot;#,##0.00\)"/>
    </dxf>
    <dxf>
      <numFmt numFmtId="168" formatCode="&quot;$&quot;#,##0.0_);[Red]\(&quot;$&quot;#,##0.0\)"/>
    </dxf>
    <dxf>
      <numFmt numFmtId="164" formatCode="&quot;$&quot;#,##0_);[Red]\(&quot;$&quot;#,##0\)"/>
    </dxf>
    <dxf>
      <alignment horizontal="right"/>
    </dxf>
    <dxf>
      <font>
        <color rgb="FF227447"/>
        <family val="2"/>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65" formatCode="&quot;$&quot;#,##0.00_);[Red]\(&quot;$&quot;#,##0.00\)"/>
    </dxf>
    <dxf>
      <numFmt numFmtId="168" formatCode="&quot;$&quot;#,##0.0_);[Red]\(&quot;$&quot;#,##0.0\)"/>
    </dxf>
    <dxf>
      <numFmt numFmtId="164" formatCode="&quot;$&quot;#,##0_);[Red]\(&quot;$&quot;#,##0\)"/>
    </dxf>
    <dxf>
      <alignment horizontal="right"/>
    </dxf>
    <dxf>
      <font>
        <color rgb="FF227447"/>
        <family val="2"/>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65" formatCode="&quot;$&quot;#,##0.00_);[Red]\(&quot;$&quot;#,##0.00\)"/>
    </dxf>
    <dxf>
      <numFmt numFmtId="168" formatCode="&quot;$&quot;#,##0.0_);[Red]\(&quot;$&quot;#,##0.0\)"/>
    </dxf>
    <dxf>
      <numFmt numFmtId="164" formatCode="&quot;$&quot;#,##0_);[Red]\(&quot;$&quot;#,##0\)"/>
    </dxf>
    <dxf>
      <alignment horizontal="right"/>
    </dxf>
    <dxf>
      <font>
        <color rgb="FF227447"/>
        <family val="2"/>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65" formatCode="&quot;$&quot;#,##0.00_);[Red]\(&quot;$&quot;#,##0.00\)"/>
    </dxf>
    <dxf>
      <numFmt numFmtId="168" formatCode="&quot;$&quot;#,##0.0_);[Red]\(&quot;$&quot;#,##0.0\)"/>
    </dxf>
    <dxf>
      <numFmt numFmtId="164" formatCode="&quot;$&quot;#,##0_);[Red]\(&quot;$&quot;#,##0\)"/>
    </dxf>
    <dxf>
      <alignment horizontal="right"/>
    </dxf>
    <dxf>
      <font>
        <color rgb="FF227447"/>
        <family val="2"/>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65" formatCode="&quot;$&quot;#,##0.00_);[Red]\(&quot;$&quot;#,##0.00\)"/>
    </dxf>
    <dxf>
      <numFmt numFmtId="168" formatCode="&quot;$&quot;#,##0.0_);[Red]\(&quot;$&quot;#,##0.0\)"/>
    </dxf>
    <dxf>
      <numFmt numFmtId="164" formatCode="&quot;$&quot;#,##0_);[Red]\(&quot;$&quot;#,##0\)"/>
    </dxf>
    <dxf>
      <alignment horizontal="right"/>
    </dxf>
    <dxf>
      <font>
        <color rgb="FF227447"/>
        <family val="2"/>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numFmt numFmtId="14" formatCode="0.00%"/>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b val="0"/>
        <i val="0"/>
        <strike val="0"/>
        <condense val="0"/>
        <extend val="0"/>
        <outline val="0"/>
        <shadow val="0"/>
        <u val="none"/>
        <vertAlign val="baseline"/>
        <sz val="11"/>
        <color theme="1"/>
        <name val="Calibri"/>
        <family val="2"/>
        <scheme val="minor"/>
      </font>
      <numFmt numFmtId="164" formatCode="&quot;$&quot;#,##0_);[Red]\(&quot;$&quot;#,##0\)"/>
    </dxf>
    <dxf>
      <font>
        <strike val="0"/>
        <outline val="0"/>
        <shadow val="0"/>
        <u val="none"/>
        <vertAlign val="baseline"/>
        <name val="Calibri"/>
        <family val="2"/>
        <scheme val="minor"/>
      </font>
      <numFmt numFmtId="164" formatCode="&quot;$&quot;#,##0_);[Red]\(&quot;$&quot;#,##0\)"/>
    </dxf>
    <dxf>
      <font>
        <b val="0"/>
        <i val="0"/>
        <strike val="0"/>
        <condense val="0"/>
        <extend val="0"/>
        <outline val="0"/>
        <shadow val="0"/>
        <u val="none"/>
        <vertAlign val="baseline"/>
        <sz val="11"/>
        <color theme="1"/>
        <name val="Calibri"/>
        <family val="2"/>
        <scheme val="minor"/>
      </font>
      <numFmt numFmtId="164" formatCode="&quot;$&quot;#,##0_);[Red]\(&quot;$&quot;#,##0\)"/>
    </dxf>
    <dxf>
      <font>
        <strike val="0"/>
        <outline val="0"/>
        <shadow val="0"/>
        <u val="none"/>
        <vertAlign val="baseline"/>
        <name val="Calibri"/>
        <family val="2"/>
        <scheme val="minor"/>
      </font>
      <numFmt numFmtId="164" formatCode="&quot;$&quot;#,##0_);[Red]\(&quot;$&quot;#,##0\)"/>
    </dxf>
    <dxf>
      <font>
        <b val="0"/>
        <i val="0"/>
        <strike val="0"/>
        <condense val="0"/>
        <extend val="0"/>
        <outline val="0"/>
        <shadow val="0"/>
        <u val="none"/>
        <vertAlign val="baseline"/>
        <sz val="11"/>
        <color theme="1"/>
        <name val="Calibri"/>
        <family val="2"/>
        <scheme val="minor"/>
      </font>
      <numFmt numFmtId="166" formatCode="0.0%"/>
    </dxf>
    <dxf>
      <font>
        <strike val="0"/>
        <outline val="0"/>
        <shadow val="0"/>
        <u val="none"/>
        <vertAlign val="baseline"/>
        <name val="Calibri"/>
        <family val="2"/>
        <scheme val="minor"/>
      </font>
      <numFmt numFmtId="166" formatCode="0.0%"/>
    </dxf>
    <dxf>
      <font>
        <b val="0"/>
        <i val="0"/>
        <strike val="0"/>
        <condense val="0"/>
        <extend val="0"/>
        <outline val="0"/>
        <shadow val="0"/>
        <u val="none"/>
        <vertAlign val="baseline"/>
        <sz val="11"/>
        <color theme="1"/>
        <name val="Calibri"/>
        <family val="2"/>
        <scheme val="minor"/>
      </font>
      <numFmt numFmtId="164" formatCode="&quot;$&quot;#,##0_);[Red]\(&quot;$&quot;#,##0\)"/>
    </dxf>
    <dxf>
      <font>
        <strike val="0"/>
        <outline val="0"/>
        <shadow val="0"/>
        <u val="none"/>
        <vertAlign val="baseline"/>
        <name val="Calibri"/>
        <family val="2"/>
        <scheme val="minor"/>
      </font>
      <numFmt numFmtId="164" formatCode="&quot;$&quot;#,##0_);[Red]\(&quot;$&quot;#,##0\)"/>
    </dxf>
    <dxf>
      <font>
        <b val="0"/>
        <i val="0"/>
        <strike val="0"/>
        <condense val="0"/>
        <extend val="0"/>
        <outline val="0"/>
        <shadow val="0"/>
        <u val="none"/>
        <vertAlign val="baseline"/>
        <sz val="11"/>
        <color theme="1"/>
        <name val="Calibri"/>
        <family val="2"/>
        <scheme val="minor"/>
      </font>
    </dxf>
    <dxf>
      <font>
        <strike val="0"/>
        <outline val="0"/>
        <shadow val="0"/>
        <u val="none"/>
        <vertAlign val="baseline"/>
        <name val="Calibri"/>
        <family val="2"/>
        <scheme val="minor"/>
      </font>
    </dxf>
    <dxf>
      <font>
        <strike val="0"/>
        <outline val="0"/>
        <shadow val="0"/>
        <u val="none"/>
        <vertAlign val="baseline"/>
        <name val="Calibri"/>
        <family val="2"/>
        <scheme val="minor"/>
      </font>
    </dxf>
    <dxf>
      <font>
        <strike val="0"/>
        <outline val="0"/>
        <shadow val="0"/>
        <u val="none"/>
        <vertAlign val="baseline"/>
        <name val="Calibri"/>
        <family val="2"/>
        <scheme val="minor"/>
      </font>
    </dxf>
    <dxf>
      <font>
        <strike val="0"/>
        <outline val="0"/>
        <shadow val="0"/>
        <u val="none"/>
        <vertAlign val="baseline"/>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alignment horizontal="right"/>
    </dxf>
    <dxf>
      <alignment horizontal="right"/>
    </dxf>
    <dxf>
      <alignment horizontal="center"/>
    </dxf>
    <dxf>
      <alignment horizontal="center"/>
    </dxf>
    <dxf>
      <alignment horizontal="center"/>
    </dxf>
    <dxf>
      <font>
        <color theme="0"/>
        <family val="2"/>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alignment horizontal="right"/>
    </dxf>
    <dxf>
      <alignment horizontal="right"/>
    </dxf>
    <dxf>
      <alignment horizontal="center"/>
    </dxf>
    <dxf>
      <alignment horizontal="center"/>
    </dxf>
    <dxf>
      <alignment horizontal="center"/>
    </dxf>
    <dxf>
      <font>
        <color theme="0"/>
        <family val="2"/>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alignment horizontal="center"/>
    </dxf>
    <dxf>
      <alignment horizontal="right"/>
    </dxf>
    <dxf>
      <numFmt numFmtId="166" formatCode="0.0%"/>
    </dxf>
    <dxf>
      <font>
        <color theme="0"/>
        <family val="2"/>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numFmt numFmtId="166" formatCode="0.0%"/>
    </dxf>
    <dxf>
      <numFmt numFmtId="164" formatCode="&quot;$&quot;#,##0_);[Red]\(&quot;$&quot;#,##0\)"/>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alignment horizontal="center"/>
    </dxf>
    <dxf>
      <alignment horizontal="right"/>
    </dxf>
    <dxf>
      <numFmt numFmtId="166" formatCode="0.0%"/>
    </dxf>
    <dxf>
      <font>
        <color theme="0"/>
        <family val="2"/>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alignment horizontal="center"/>
    </dxf>
    <dxf>
      <alignment horizontal="right"/>
    </dxf>
    <dxf>
      <numFmt numFmtId="166" formatCode="0.0%"/>
    </dxf>
    <dxf>
      <font>
        <color theme="0"/>
        <family val="2"/>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alignment horizontal="center"/>
    </dxf>
    <dxf>
      <numFmt numFmtId="166" formatCode="0.0%"/>
    </dxf>
    <dxf>
      <font>
        <color theme="0"/>
        <family val="2"/>
      </font>
    </dxf>
    <dxf>
      <font>
        <color rgb="FF227447"/>
        <family val="2"/>
      </font>
    </dxf>
    <dxf>
      <font>
        <color rgb="FF227447"/>
        <family val="2"/>
      </font>
    </dxf>
    <dxf>
      <font>
        <color rgb="FF227447"/>
        <family val="2"/>
      </font>
    </dxf>
    <dxf>
      <font>
        <color rgb="FF227447"/>
        <family val="2"/>
      </font>
    </dxf>
    <dxf>
      <font>
        <color rgb="FF227447"/>
        <family val="2"/>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alignment horizontal="center"/>
    </dxf>
    <dxf>
      <alignment horizontal="right"/>
    </dxf>
    <dxf>
      <numFmt numFmtId="166" formatCode="0.0%"/>
    </dxf>
    <dxf>
      <font>
        <color theme="0"/>
        <family val="2"/>
      </font>
    </dxf>
    <dxf>
      <font>
        <color rgb="FF227447"/>
        <family val="2"/>
      </font>
    </dxf>
    <dxf>
      <font>
        <color rgb="FF227447"/>
        <family val="2"/>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alignment horizontal="center"/>
    </dxf>
    <dxf>
      <font>
        <color theme="0"/>
        <family val="2"/>
      </font>
    </dxf>
    <dxf>
      <font>
        <color rgb="FF227447"/>
        <family val="2"/>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numFmt numFmtId="166" formatCode="0.0%"/>
    </dxf>
    <dxf>
      <numFmt numFmtId="164" formatCode="&quot;$&quot;#,##0_);[Red]\(&quot;$&quot;#,##0\)"/>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alignment horizontal="center"/>
    </dxf>
    <dxf>
      <alignment horizontal="right"/>
    </dxf>
    <dxf>
      <numFmt numFmtId="166" formatCode="0.0%"/>
    </dxf>
    <dxf>
      <font>
        <color theme="0"/>
        <family val="2"/>
      </font>
    </dxf>
    <dxf>
      <font>
        <color rgb="FF227447"/>
        <family val="2"/>
      </font>
    </dxf>
    <dxf>
      <font>
        <color rgb="FF227447"/>
        <family val="2"/>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alignment horizontal="center"/>
    </dxf>
    <dxf>
      <alignment horizontal="right"/>
    </dxf>
    <dxf>
      <numFmt numFmtId="166" formatCode="0.0%"/>
    </dxf>
    <dxf>
      <font>
        <color theme="0"/>
        <family val="2"/>
      </font>
    </dxf>
    <dxf>
      <font>
        <color rgb="FF227447"/>
        <family val="2"/>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alignment horizontal="center"/>
    </dxf>
    <dxf>
      <numFmt numFmtId="166" formatCode="0.0%"/>
    </dxf>
    <dxf>
      <font>
        <color theme="0"/>
        <family val="2"/>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alignment horizontal="right"/>
    </dxf>
    <dxf>
      <numFmt numFmtId="164" formatCode="&quot;$&quot;#,##0_);[Red]\(&quot;$&quot;#,##0\)"/>
    </dxf>
    <dxf>
      <numFmt numFmtId="168" formatCode="&quot;$&quot;#,##0.0_);[Red]\(&quot;$&quot;#,##0.0\)"/>
    </dxf>
    <dxf>
      <numFmt numFmtId="165" formatCode="&quot;$&quot;#,##0.00_);[Red]\(&quot;$&quot;#,##0.00\)"/>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alignment horizontal="right"/>
    </dxf>
    <dxf>
      <numFmt numFmtId="164" formatCode="&quot;$&quot;#,##0_);[Red]\(&quot;$&quot;#,##0\)"/>
    </dxf>
    <dxf>
      <numFmt numFmtId="168" formatCode="&quot;$&quot;#,##0.0_);[Red]\(&quot;$&quot;#,##0.0\)"/>
    </dxf>
    <dxf>
      <numFmt numFmtId="165" formatCode="&quot;$&quot;#,##0.00_);[Red]\(&quot;$&quot;#,##0.00\)"/>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alignment horizontal="right"/>
    </dxf>
    <dxf>
      <numFmt numFmtId="164" formatCode="&quot;$&quot;#,##0_);[Red]\(&quot;$&quot;#,##0\)"/>
    </dxf>
    <dxf>
      <numFmt numFmtId="168" formatCode="&quot;$&quot;#,##0.0_);[Red]\(&quot;$&quot;#,##0.0\)"/>
    </dxf>
    <dxf>
      <numFmt numFmtId="165" formatCode="&quot;$&quot;#,##0.00_);[Red]\(&quot;$&quot;#,##0.00\)"/>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alignment horizontal="right"/>
    </dxf>
    <dxf>
      <numFmt numFmtId="164" formatCode="&quot;$&quot;#,##0_);[Red]\(&quot;$&quot;#,##0\)"/>
    </dxf>
    <dxf>
      <numFmt numFmtId="168" formatCode="&quot;$&quot;#,##0.0_);[Red]\(&quot;$&quot;#,##0.0\)"/>
    </dxf>
    <dxf>
      <numFmt numFmtId="165" formatCode="&quot;$&quot;#,##0.00_);[Red]\(&quot;$&quot;#,##0.00\)"/>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alignment horizontal="right"/>
    </dxf>
    <dxf>
      <numFmt numFmtId="164" formatCode="&quot;$&quot;#,##0_);[Red]\(&quot;$&quot;#,##0\)"/>
    </dxf>
    <dxf>
      <numFmt numFmtId="168" formatCode="&quot;$&quot;#,##0.0_);[Red]\(&quot;$&quot;#,##0.0\)"/>
    </dxf>
    <dxf>
      <numFmt numFmtId="165" formatCode="&quot;$&quot;#,##0.00_);[Red]\(&quot;$&quot;#,##0.00\)"/>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alignment horizontal="right"/>
    </dxf>
    <dxf>
      <numFmt numFmtId="164" formatCode="&quot;$&quot;#,##0_);[Red]\(&quot;$&quot;#,##0\)"/>
    </dxf>
    <dxf>
      <numFmt numFmtId="168" formatCode="&quot;$&quot;#,##0.0_);[Red]\(&quot;$&quot;#,##0.0\)"/>
    </dxf>
    <dxf>
      <numFmt numFmtId="165" formatCode="&quot;$&quot;#,##0.00_);[Red]\(&quot;$&quot;#,##0.00\)"/>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alignment horizontal="right"/>
    </dxf>
    <dxf>
      <numFmt numFmtId="164" formatCode="&quot;$&quot;#,##0_);[Red]\(&quot;$&quot;#,##0\)"/>
    </dxf>
    <dxf>
      <numFmt numFmtId="168" formatCode="&quot;$&quot;#,##0.0_);[Red]\(&quot;$&quot;#,##0.0\)"/>
    </dxf>
    <dxf>
      <numFmt numFmtId="165" formatCode="&quot;$&quot;#,##0.00_);[Red]\(&quot;$&quot;#,##0.00\)"/>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alignment horizontal="right"/>
    </dxf>
    <dxf>
      <numFmt numFmtId="164" formatCode="&quot;$&quot;#,##0_);[Red]\(&quot;$&quot;#,##0\)"/>
    </dxf>
    <dxf>
      <numFmt numFmtId="168" formatCode="&quot;$&quot;#,##0.0_);[Red]\(&quot;$&quot;#,##0.0\)"/>
    </dxf>
    <dxf>
      <numFmt numFmtId="165" formatCode="&quot;$&quot;#,##0.00_);[Red]\(&quot;$&quot;#,##0.00\)"/>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alignment horizontal="right"/>
    </dxf>
    <dxf>
      <numFmt numFmtId="164" formatCode="&quot;$&quot;#,##0_);[Red]\(&quot;$&quot;#,##0\)"/>
    </dxf>
    <dxf>
      <numFmt numFmtId="168" formatCode="&quot;$&quot;#,##0.0_);[Red]\(&quot;$&quot;#,##0.0\)"/>
    </dxf>
    <dxf>
      <numFmt numFmtId="165" formatCode="&quot;$&quot;#,##0.00_);[Red]\(&quot;$&quot;#,##0.00\)"/>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alignment horizontal="right"/>
    </dxf>
    <dxf>
      <numFmt numFmtId="164" formatCode="&quot;$&quot;#,##0_);[Red]\(&quot;$&quot;#,##0\)"/>
    </dxf>
    <dxf>
      <numFmt numFmtId="168" formatCode="&quot;$&quot;#,##0.0_);[Red]\(&quot;$&quot;#,##0.0\)"/>
    </dxf>
    <dxf>
      <numFmt numFmtId="165" formatCode="&quot;$&quot;#,##0.00_);[Red]\(&quot;$&quot;#,##0.00\)"/>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alignment horizontal="right"/>
    </dxf>
    <dxf>
      <numFmt numFmtId="164" formatCode="&quot;$&quot;#,##0_);[Red]\(&quot;$&quot;#,##0\)"/>
    </dxf>
    <dxf>
      <numFmt numFmtId="168" formatCode="&quot;$&quot;#,##0.0_);[Red]\(&quot;$&quot;#,##0.0\)"/>
    </dxf>
    <dxf>
      <numFmt numFmtId="165" formatCode="&quot;$&quot;#,##0.00_);[Red]\(&quot;$&quot;#,##0.00\)"/>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color rgb="FF227447"/>
        <family val="2"/>
      </font>
    </dxf>
    <dxf>
      <alignment horizontal="right"/>
    </dxf>
    <dxf>
      <numFmt numFmtId="164" formatCode="&quot;$&quot;#,##0_);[Red]\(&quot;$&quot;#,##0\)"/>
    </dxf>
    <dxf>
      <numFmt numFmtId="168" formatCode="&quot;$&quot;#,##0.0_);[Red]\(&quot;$&quot;#,##0.0\)"/>
    </dxf>
    <dxf>
      <numFmt numFmtId="165" formatCode="&quot;$&quot;#,##0.00_);[Red]\(&quot;$&quot;#,##0.00\)"/>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numFmt numFmtId="165" formatCode="&quot;$&quot;#,##0.00_);[Red]\(&quot;$&quot;#,##0.00\)"/>
    </dxf>
    <dxf>
      <font>
        <strike val="0"/>
        <outline val="0"/>
        <shadow val="0"/>
        <u val="none"/>
        <vertAlign val="baseline"/>
        <sz val="11"/>
        <color theme="1"/>
        <name val="Calibri"/>
        <family val="2"/>
        <scheme val="minor"/>
      </font>
      <numFmt numFmtId="0" formatCode="General"/>
    </dxf>
    <dxf>
      <font>
        <strike val="0"/>
        <outline val="0"/>
        <shadow val="0"/>
        <u val="none"/>
        <vertAlign val="baseline"/>
        <sz val="11"/>
        <color theme="1"/>
        <name val="Calibri"/>
        <family val="2"/>
        <scheme val="minor"/>
      </font>
      <numFmt numFmtId="0" formatCode="General"/>
    </dxf>
    <dxf>
      <font>
        <strike val="0"/>
        <outline val="0"/>
        <shadow val="0"/>
        <u val="none"/>
        <vertAlign val="baseline"/>
        <sz val="11"/>
        <color theme="1"/>
        <name val="Calibri"/>
        <family val="2"/>
        <scheme val="minor"/>
      </font>
      <numFmt numFmtId="0" formatCode="General"/>
    </dxf>
    <dxf>
      <font>
        <strike val="0"/>
        <outline val="0"/>
        <shadow val="0"/>
        <u val="none"/>
        <vertAlign val="baseline"/>
        <sz val="11"/>
        <color theme="1"/>
        <name val="Calibri"/>
        <family val="2"/>
        <scheme val="minor"/>
      </font>
      <numFmt numFmtId="0" formatCode="General"/>
    </dxf>
    <dxf>
      <font>
        <strike val="0"/>
        <outline val="0"/>
        <shadow val="0"/>
        <u val="none"/>
        <vertAlign val="baseline"/>
        <sz val="11"/>
        <color theme="1"/>
        <name val="Calibri"/>
        <family val="2"/>
        <scheme val="minor"/>
      </font>
      <numFmt numFmtId="0" formatCode="General"/>
    </dxf>
    <dxf>
      <font>
        <strike val="0"/>
        <outline val="0"/>
        <shadow val="0"/>
        <u val="none"/>
        <vertAlign val="baseline"/>
        <sz val="11"/>
        <color theme="1"/>
        <name val="Calibri"/>
        <family val="2"/>
        <scheme val="minor"/>
      </font>
      <numFmt numFmtId="13" formatCode="0%"/>
    </dxf>
    <dxf>
      <font>
        <strike val="0"/>
        <outline val="0"/>
        <shadow val="0"/>
        <u val="none"/>
        <vertAlign val="baseline"/>
        <sz val="11"/>
        <color theme="1"/>
        <name val="Calibri"/>
        <family val="2"/>
        <scheme val="minor"/>
      </font>
      <numFmt numFmtId="0" formatCode="General"/>
    </dxf>
    <dxf>
      <font>
        <strike val="0"/>
        <outline val="0"/>
        <shadow val="0"/>
        <u val="none"/>
        <vertAlign val="baseline"/>
        <sz val="11"/>
        <color theme="1"/>
        <name val="Calibri"/>
        <family val="2"/>
        <scheme val="minor"/>
      </font>
      <numFmt numFmtId="165" formatCode="&quot;$&quot;#,##0.00_);[Red]\(&quot;$&quot;#,##0.00\)"/>
    </dxf>
    <dxf>
      <font>
        <strike val="0"/>
        <outline val="0"/>
        <shadow val="0"/>
        <u val="none"/>
        <vertAlign val="baseline"/>
        <sz val="11"/>
        <color theme="1"/>
        <name val="Calibri"/>
        <family val="2"/>
        <scheme val="minor"/>
      </font>
      <numFmt numFmtId="0" formatCode="General"/>
    </dxf>
    <dxf>
      <font>
        <strike val="0"/>
        <outline val="0"/>
        <shadow val="0"/>
        <u val="none"/>
        <vertAlign val="baseline"/>
        <sz val="11"/>
        <color theme="1"/>
        <name val="Calibri"/>
        <family val="2"/>
        <scheme val="minor"/>
      </font>
      <numFmt numFmtId="0" formatCode="General"/>
    </dxf>
    <dxf>
      <font>
        <strike val="0"/>
        <outline val="0"/>
        <shadow val="0"/>
        <u val="none"/>
        <vertAlign val="baseline"/>
        <sz val="11"/>
        <color theme="1"/>
        <name val="Calibri"/>
        <family val="2"/>
        <scheme val="minor"/>
      </font>
      <numFmt numFmtId="0" formatCode="General"/>
    </dxf>
    <dxf>
      <font>
        <strike val="0"/>
        <outline val="0"/>
        <shadow val="0"/>
        <u val="none"/>
        <vertAlign val="baseline"/>
        <sz val="11"/>
        <color theme="1"/>
        <name val="Calibri"/>
        <family val="2"/>
        <scheme val="minor"/>
      </font>
      <numFmt numFmtId="0" formatCode="General"/>
    </dxf>
    <dxf>
      <font>
        <strike val="0"/>
        <outline val="0"/>
        <shadow val="0"/>
        <u val="none"/>
        <vertAlign val="baseline"/>
        <sz val="11"/>
        <color theme="1"/>
        <name val="Calibri"/>
        <family val="2"/>
        <scheme val="minor"/>
      </font>
      <numFmt numFmtId="167" formatCode="mm/dd/yy;@"/>
      <alignment horizontal="center" vertical="bottom" textRotation="0" wrapText="0" indent="0" justifyLastLine="0" shrinkToFit="0" readingOrder="0"/>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i val="0"/>
      </font>
      <fill>
        <patternFill>
          <bgColor theme="0" tint="-4.9989318521683403E-2"/>
        </patternFill>
      </fill>
    </dxf>
    <dxf>
      <fill>
        <patternFill>
          <bgColor theme="0" tint="-0.14996795556505021"/>
        </patternFill>
      </fill>
    </dxf>
    <dxf>
      <font>
        <b/>
        <i val="0"/>
        <color theme="0"/>
      </font>
      <fill>
        <patternFill>
          <bgColor rgb="FF227447"/>
        </patternFill>
      </fill>
    </dxf>
    <dxf>
      <font>
        <b/>
        <i val="0"/>
        <color theme="0"/>
      </font>
      <fill>
        <patternFill>
          <bgColor rgb="FF227447"/>
        </patternFill>
      </fill>
    </dxf>
    <dxf>
      <font>
        <color rgb="FF227447"/>
      </font>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9"/>
          <bgColor theme="9"/>
        </patternFill>
      </fill>
    </dxf>
    <dxf>
      <font>
        <b/>
        <color theme="0"/>
      </font>
      <fill>
        <patternFill patternType="solid">
          <fgColor theme="9"/>
          <bgColor theme="9"/>
        </patternFill>
      </fill>
    </dxf>
    <dxf>
      <border>
        <top style="double">
          <color theme="1"/>
        </top>
      </border>
    </dxf>
    <dxf>
      <font>
        <b/>
        <color theme="0"/>
      </font>
      <fill>
        <patternFill patternType="solid">
          <fgColor theme="9"/>
          <bgColor rgb="FF227447"/>
        </patternFill>
      </fill>
      <border>
        <bottom style="medium">
          <color theme="1"/>
        </bottom>
      </border>
    </dxf>
    <dxf>
      <font>
        <color theme="1"/>
      </font>
      <border>
        <top style="medium">
          <color theme="1"/>
        </top>
        <bottom style="medium">
          <color theme="1"/>
        </bottom>
      </border>
    </dxf>
  </dxfs>
  <tableStyles count="2" defaultTableStyle="TableStyleMedium2" defaultPivotStyle="PivotStyleLight16">
    <tableStyle name="Excel UI" pivot="0" count="7" xr9:uid="{00000000-0011-0000-FFFF-FFFF00000000}">
      <tableStyleElement type="wholeTable" dxfId="723"/>
      <tableStyleElement type="headerRow" dxfId="722"/>
      <tableStyleElement type="totalRow" dxfId="721"/>
      <tableStyleElement type="firstColumn" dxfId="720"/>
      <tableStyleElement type="lastColumn" dxfId="719"/>
      <tableStyleElement type="firstRowStripe" dxfId="718"/>
      <tableStyleElement type="firstColumnStripe" dxfId="717"/>
    </tableStyle>
    <tableStyle name="Excel_PivotTable" table="0" count="5" xr9:uid="{8EEDB777-BE40-443C-BF29-7F911F023B86}">
      <tableStyleElement type="wholeTable" dxfId="716"/>
      <tableStyleElement type="headerRow" dxfId="715"/>
      <tableStyleElement type="totalRow" dxfId="714"/>
      <tableStyleElement type="secondRowStripe" dxfId="713"/>
      <tableStyleElement type="firstSubtotalRow" dxfId="712"/>
    </tableStyle>
  </tableStyles>
  <colors>
    <mruColors>
      <color rgb="FF227447"/>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microsoft.com/office/2007/relationships/slicerCache" Target="slicerCaches/slicerCache8.xml"/><Relationship Id="rId26" Type="http://schemas.openxmlformats.org/officeDocument/2006/relationships/powerPivotData" Target="model/item.data"/><Relationship Id="rId3" Type="http://schemas.openxmlformats.org/officeDocument/2006/relationships/worksheet" Target="worksheets/sheet3.xml"/><Relationship Id="rId21" Type="http://schemas.microsoft.com/office/2011/relationships/timelineCache" Target="timelineCaches/timelineCache1.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07/relationships/slicerCache" Target="slicerCaches/slicerCache7.xml"/><Relationship Id="rId25" Type="http://schemas.openxmlformats.org/officeDocument/2006/relationships/sharedStrings" Target="sharedStrings.xml"/><Relationship Id="rId2" Type="http://schemas.openxmlformats.org/officeDocument/2006/relationships/worksheet" Target="worksheets/sheet2.xml"/><Relationship Id="rId16" Type="http://schemas.microsoft.com/office/2007/relationships/slicerCache" Target="slicerCaches/slicerCache6.xml"/><Relationship Id="rId20" Type="http://schemas.microsoft.com/office/2007/relationships/slicerCache" Target="slicerCaches/slicerCache10.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24" Type="http://schemas.openxmlformats.org/officeDocument/2006/relationships/styles" Target="styles.xml"/><Relationship Id="rId5" Type="http://schemas.openxmlformats.org/officeDocument/2006/relationships/worksheet" Target="worksheets/sheet5.xml"/><Relationship Id="rId15" Type="http://schemas.microsoft.com/office/2007/relationships/slicerCache" Target="slicerCaches/slicerCache5.xml"/><Relationship Id="rId23" Type="http://schemas.openxmlformats.org/officeDocument/2006/relationships/connections" Target="connections.xml"/><Relationship Id="rId28" Type="http://schemas.openxmlformats.org/officeDocument/2006/relationships/customXml" Target="../customXml/item1.xml"/><Relationship Id="rId10" Type="http://schemas.openxmlformats.org/officeDocument/2006/relationships/pivotCacheDefinition" Target="pivotCache/pivotCacheDefinition1.xml"/><Relationship Id="rId19" Type="http://schemas.microsoft.com/office/2007/relationships/slicerCache" Target="slicerCaches/slicerCache9.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openxmlformats.org/officeDocument/2006/relationships/theme" Target="theme/theme1.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3.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5.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6.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7.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[Dashboards.xlsx]Create PivotCharts!pt_3a</c:name>
    <c:fmtId val="0"/>
  </c:pivotSource>
  <c:chart>
    <c:title>
      <c:tx>
        <c:strRef>
          <c:f>'Create PivotCharts'!$A$3</c:f>
          <c:strCache>
            <c:ptCount val="1"/>
            <c:pt idx="0">
              <c:v> Category</c:v>
            </c:pt>
          </c:strCache>
        </c:strRef>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ivotFmts>
      <c:pivotFmt>
        <c:idx val="0"/>
        <c:spPr>
          <a:pattFill prst="narHorz">
            <a:fgClr>
              <a:schemeClr val="accent1"/>
            </a:fgClr>
            <a:bgClr>
              <a:schemeClr val="accent1">
                <a:lumMod val="20000"/>
                <a:lumOff val="80000"/>
              </a:schemeClr>
            </a:bgClr>
          </a:pattFill>
          <a:ln>
            <a:noFill/>
          </a:ln>
          <a:effectLst>
            <a:innerShdw blurRad="114300">
              <a:schemeClr val="accent1"/>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circle"/>
          <c:size val="6"/>
          <c:spPr>
            <a:solidFill>
              <a:schemeClr val="accent2"/>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'Create PivotCharts'!$A$3</c:f>
              <c:strCache>
                <c:ptCount val="1"/>
                <c:pt idx="0">
                  <c:v> Sales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'Create PivotCharts'!$A$3</c:f>
              <c:strCache>
                <c:ptCount val="14"/>
                <c:pt idx="0">
                  <c:v>Beverages</c:v>
                </c:pt>
                <c:pt idx="1">
                  <c:v>Jams, Preserves</c:v>
                </c:pt>
                <c:pt idx="2">
                  <c:v>Dried Fruit &amp; Nuts</c:v>
                </c:pt>
                <c:pt idx="3">
                  <c:v>Dairy Products</c:v>
                </c:pt>
                <c:pt idx="4">
                  <c:v>Soups</c:v>
                </c:pt>
                <c:pt idx="5">
                  <c:v>Sauces</c:v>
                </c:pt>
                <c:pt idx="6">
                  <c:v>Candy</c:v>
                </c:pt>
                <c:pt idx="7">
                  <c:v>Canned Meat</c:v>
                </c:pt>
                <c:pt idx="8">
                  <c:v>Pasta</c:v>
                </c:pt>
                <c:pt idx="9">
                  <c:v>Canned Fruit &amp; Vegetables</c:v>
                </c:pt>
                <c:pt idx="10">
                  <c:v>Condiments</c:v>
                </c:pt>
                <c:pt idx="11">
                  <c:v>Baked Goods &amp; Mixes</c:v>
                </c:pt>
                <c:pt idx="12">
                  <c:v>Oil</c:v>
                </c:pt>
                <c:pt idx="13">
                  <c:v>Grains</c:v>
                </c:pt>
              </c:strCache>
            </c:strRef>
          </c:cat>
          <c:val>
            <c:numRef>
              <c:f>'Create PivotCharts'!$A$3</c:f>
              <c:numCache>
                <c:formatCode>General</c:formatCode>
                <c:ptCount val="14"/>
                <c:pt idx="0">
                  <c:v>22636</c:v>
                </c:pt>
                <c:pt idx="1">
                  <c:v>5740</c:v>
                </c:pt>
                <c:pt idx="2">
                  <c:v>3712.5</c:v>
                </c:pt>
                <c:pt idx="3">
                  <c:v>3132</c:v>
                </c:pt>
                <c:pt idx="4">
                  <c:v>2798.5</c:v>
                </c:pt>
                <c:pt idx="5">
                  <c:v>2600</c:v>
                </c:pt>
                <c:pt idx="6">
                  <c:v>2550</c:v>
                </c:pt>
                <c:pt idx="7">
                  <c:v>2208</c:v>
                </c:pt>
                <c:pt idx="8">
                  <c:v>1950</c:v>
                </c:pt>
                <c:pt idx="9">
                  <c:v>1560</c:v>
                </c:pt>
                <c:pt idx="10">
                  <c:v>1380</c:v>
                </c:pt>
                <c:pt idx="11">
                  <c:v>982</c:v>
                </c:pt>
                <c:pt idx="12">
                  <c:v>533.75</c:v>
                </c:pt>
                <c:pt idx="13">
                  <c:v>280</c:v>
                </c:pt>
              </c:numCache>
            </c:numRef>
          </c:val>
          <c:extLst>
            <c:ext xmlns:c16="http://schemas.microsoft.com/office/drawing/2014/chart" uri="{C3380CC4-5D6E-409C-BE32-E72D297353CC}">
              <c16:uniqueId val="{00000000-27F2-44D8-A663-992A17FF91A6}"/>
            </c:ext>
          </c:extLst>
        </c:ser>
        <c:dLbls>
          <c:showLegendKey val="0"/>
          <c:showVal val="0"/>
          <c:showCatName val="0"/>
          <c:showSerName val="0"/>
          <c:showPercent val="0"/>
          <c:showBubbleSize val="0"/>
        </c:dLbls>
        <c:gapWidth val="75"/>
        <c:overlap val="-25"/>
        <c:axId val="842831504"/>
        <c:axId val="842835440"/>
      </c:barChart>
      <c:lineChart>
        <c:grouping val="standard"/>
        <c:varyColors val="0"/>
        <c:ser>
          <c:idx val="1"/>
          <c:order val="1"/>
          <c:tx>
            <c:strRef>
              <c:f>'Create PivotCharts'!$A$3</c:f>
              <c:strCache>
                <c:ptCount val="1"/>
                <c:pt idx="0">
                  <c:v>% Total</c:v>
                </c:pt>
              </c:strCache>
            </c:strRef>
          </c:tx>
          <c:spPr>
            <a:ln w="28575" cap="rnd">
              <a:solidFill>
                <a:schemeClr val="accent2"/>
              </a:solidFill>
              <a:round/>
            </a:ln>
            <a:effectLst/>
          </c:spPr>
          <c:marker>
            <c:symbol val="circle"/>
            <c:size val="6"/>
            <c:spPr>
              <a:solidFill>
                <a:schemeClr val="accent2"/>
              </a:solidFill>
              <a:ln>
                <a:noFill/>
              </a:ln>
              <a:effectLst/>
            </c:spPr>
          </c:marker>
          <c:cat>
            <c:strRef>
              <c:f>'Create PivotCharts'!$A$3</c:f>
              <c:strCache>
                <c:ptCount val="14"/>
                <c:pt idx="0">
                  <c:v>Beverages</c:v>
                </c:pt>
                <c:pt idx="1">
                  <c:v>Jams, Preserves</c:v>
                </c:pt>
                <c:pt idx="2">
                  <c:v>Dried Fruit &amp; Nuts</c:v>
                </c:pt>
                <c:pt idx="3">
                  <c:v>Dairy Products</c:v>
                </c:pt>
                <c:pt idx="4">
                  <c:v>Soups</c:v>
                </c:pt>
                <c:pt idx="5">
                  <c:v>Sauces</c:v>
                </c:pt>
                <c:pt idx="6">
                  <c:v>Candy</c:v>
                </c:pt>
                <c:pt idx="7">
                  <c:v>Canned Meat</c:v>
                </c:pt>
                <c:pt idx="8">
                  <c:v>Pasta</c:v>
                </c:pt>
                <c:pt idx="9">
                  <c:v>Canned Fruit &amp; Vegetables</c:v>
                </c:pt>
                <c:pt idx="10">
                  <c:v>Condiments</c:v>
                </c:pt>
                <c:pt idx="11">
                  <c:v>Baked Goods &amp; Mixes</c:v>
                </c:pt>
                <c:pt idx="12">
                  <c:v>Oil</c:v>
                </c:pt>
                <c:pt idx="13">
                  <c:v>Grains</c:v>
                </c:pt>
              </c:strCache>
            </c:strRef>
          </c:cat>
          <c:val>
            <c:numRef>
              <c:f>'Create PivotCharts'!$A$3</c:f>
              <c:numCache>
                <c:formatCode>0.00%</c:formatCode>
                <c:ptCount val="14"/>
                <c:pt idx="0">
                  <c:v>0.43478302625197479</c:v>
                </c:pt>
                <c:pt idx="1">
                  <c:v>0.1102515714210256</c:v>
                </c:pt>
                <c:pt idx="2">
                  <c:v>7.1308180993128481E-2</c:v>
                </c:pt>
                <c:pt idx="3">
                  <c:v>6.0158174510566577E-2</c:v>
                </c:pt>
                <c:pt idx="4">
                  <c:v>5.3752442965459953E-2</c:v>
                </c:pt>
                <c:pt idx="5">
                  <c:v>4.9939736183739813E-2</c:v>
                </c:pt>
                <c:pt idx="6">
                  <c:v>4.8979356641744819E-2</c:v>
                </c:pt>
                <c:pt idx="7">
                  <c:v>4.241036057449904E-2</c:v>
                </c:pt>
                <c:pt idx="8">
                  <c:v>3.745480213780486E-2</c:v>
                </c:pt>
                <c:pt idx="9">
                  <c:v>2.9963841710243889E-2</c:v>
                </c:pt>
                <c:pt idx="10">
                  <c:v>2.65064753590619E-2</c:v>
                </c:pt>
                <c:pt idx="11">
                  <c:v>1.8861854204781731E-2</c:v>
                </c:pt>
                <c:pt idx="12">
                  <c:v>1.0252051610796587E-2</c:v>
                </c:pt>
                <c:pt idx="13">
                  <c:v>5.3781254351719801E-3</c:v>
                </c:pt>
              </c:numCache>
            </c:numRef>
          </c:val>
          <c:smooth val="0"/>
          <c:extLst>
            <c:ext xmlns:c16="http://schemas.microsoft.com/office/drawing/2014/chart" uri="{C3380CC4-5D6E-409C-BE32-E72D297353CC}">
              <c16:uniqueId val="{00000001-27F2-44D8-A663-992A17FF91A6}"/>
            </c:ext>
          </c:extLst>
        </c:ser>
        <c:dLbls>
          <c:showLegendKey val="0"/>
          <c:showVal val="0"/>
          <c:showCatName val="0"/>
          <c:showSerName val="0"/>
          <c:showPercent val="0"/>
          <c:showBubbleSize val="0"/>
        </c:dLbls>
        <c:marker val="1"/>
        <c:smooth val="0"/>
        <c:axId val="842828552"/>
        <c:axId val="842827896"/>
      </c:lineChart>
      <c:catAx>
        <c:axId val="842831504"/>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835440"/>
        <c:crosses val="autoZero"/>
        <c:auto val="1"/>
        <c:lblAlgn val="ctr"/>
        <c:lblOffset val="100"/>
        <c:noMultiLvlLbl val="0"/>
      </c:catAx>
      <c:valAx>
        <c:axId val="842835440"/>
        <c:scaling>
          <c:orientation val="minMax"/>
        </c:scaling>
        <c:delete val="0"/>
        <c:axPos val="l"/>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831504"/>
        <c:crosses val="autoZero"/>
        <c:crossBetween val="between"/>
      </c:valAx>
      <c:valAx>
        <c:axId val="842827896"/>
        <c:scaling>
          <c:orientation val="minMax"/>
        </c:scaling>
        <c:delete val="0"/>
        <c:axPos val="r"/>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828552"/>
        <c:crosses val="max"/>
        <c:crossBetween val="between"/>
      </c:valAx>
      <c:catAx>
        <c:axId val="842828552"/>
        <c:scaling>
          <c:orientation val="minMax"/>
        </c:scaling>
        <c:delete val="1"/>
        <c:axPos val="b"/>
        <c:numFmt formatCode="General" sourceLinked="1"/>
        <c:majorTickMark val="none"/>
        <c:minorTickMark val="none"/>
        <c:tickLblPos val="nextTo"/>
        <c:crossAx val="8428278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[Dashboards.xlsx]Top 10!pt_Top10_Products</c:name>
    <c:fmtId val="6"/>
  </c:pivotSource>
  <c:chart>
    <c:title>
      <c:tx>
        <c:strRef>
          <c:f>'Final Dashboard'!$F$19</c:f>
          <c:strCache>
            <c:ptCount val="1"/>
            <c:pt idx="0">
              <c:v>Product Activity</c:v>
            </c:pt>
          </c:strCache>
        </c:strRef>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ivotFmts>
      <c:pivotFmt>
        <c:idx val="0"/>
        <c:spPr>
          <a:pattFill prst="narHorz">
            <a:fgClr>
              <a:schemeClr val="accent6"/>
            </a:fgClr>
            <a:bgClr>
              <a:schemeClr val="accent6">
                <a:lumMod val="20000"/>
                <a:lumOff val="80000"/>
              </a:schemeClr>
            </a:bgClr>
          </a:pattFill>
          <a:ln>
            <a:noFill/>
          </a:ln>
          <a:effectLst>
            <a:innerShdw blurRad="114300">
              <a:schemeClr val="accent6"/>
            </a:innerShdw>
          </a:effectLst>
        </c:spPr>
        <c:marker>
          <c:symbol val="none"/>
        </c:marker>
      </c:pivotFmt>
      <c:pivotFmt>
        <c:idx val="1"/>
        <c:spPr>
          <a:pattFill prst="narHorz">
            <a:fgClr>
              <a:schemeClr val="accent6"/>
            </a:fgClr>
            <a:bgClr>
              <a:schemeClr val="accent6">
                <a:lumMod val="20000"/>
                <a:lumOff val="80000"/>
              </a:schemeClr>
            </a:bgClr>
          </a:pattFill>
          <a:ln w="28575" cap="rnd">
            <a:solidFill>
              <a:schemeClr val="accent6"/>
            </a:solidFill>
            <a:round/>
          </a:ln>
          <a:effectLst/>
        </c:spPr>
        <c:marker>
          <c:symbol val="circle"/>
          <c:size val="6"/>
          <c:spPr>
            <a:solidFill>
              <a:schemeClr val="accent5"/>
            </a:solidFill>
            <a:ln>
              <a:noFill/>
            </a:ln>
            <a:effectLst/>
          </c:spPr>
        </c:marker>
      </c:pivotFmt>
      <c:pivotFmt>
        <c:idx val="2"/>
        <c:spPr>
          <a:pattFill prst="narHorz">
            <a:fgClr>
              <a:schemeClr val="accent6"/>
            </a:fgClr>
            <a:bgClr>
              <a:schemeClr val="accent6">
                <a:lumMod val="20000"/>
                <a:lumOff val="80000"/>
              </a:schemeClr>
            </a:bgClr>
          </a:pattFill>
          <a:ln>
            <a:noFill/>
          </a:ln>
          <a:effectLst>
            <a:innerShdw blurRad="114300">
              <a:schemeClr val="accent6"/>
            </a:innerShdw>
          </a:effectLst>
        </c:spPr>
        <c:marker>
          <c:symbol val="none"/>
        </c:marker>
      </c:pivotFmt>
      <c:pivotFmt>
        <c:idx val="3"/>
        <c:spPr>
          <a:pattFill prst="narHorz">
            <a:fgClr>
              <a:schemeClr val="accent6"/>
            </a:fgClr>
            <a:bgClr>
              <a:schemeClr val="accent6">
                <a:lumMod val="20000"/>
                <a:lumOff val="80000"/>
              </a:schemeClr>
            </a:bgClr>
          </a:pattFill>
          <a:ln w="28575" cap="rnd">
            <a:solidFill>
              <a:schemeClr val="accent6"/>
            </a:solidFill>
            <a:round/>
          </a:ln>
          <a:effectLst/>
        </c:spPr>
        <c:marker>
          <c:symbol val="circle"/>
          <c:size val="6"/>
          <c:spPr>
            <a:solidFill>
              <a:schemeClr val="accent5"/>
            </a:solidFill>
            <a:ln>
              <a:noFill/>
            </a:ln>
            <a:effectLst/>
          </c:spPr>
        </c:marker>
      </c:pivotFmt>
      <c:pivotFmt>
        <c:idx val="4"/>
        <c:spPr>
          <a:pattFill prst="narHorz">
            <a:fgClr>
              <a:schemeClr val="accent6"/>
            </a:fgClr>
            <a:bgClr>
              <a:schemeClr val="accent6">
                <a:lumMod val="20000"/>
                <a:lumOff val="80000"/>
              </a:schemeClr>
            </a:bgClr>
          </a:pattFill>
          <a:ln>
            <a:noFill/>
          </a:ln>
          <a:effectLst>
            <a:innerShdw blurRad="114300">
              <a:schemeClr val="accent6"/>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6"/>
            </a:solidFill>
            <a:round/>
          </a:ln>
          <a:effectLst/>
        </c:spPr>
        <c:marker>
          <c:symbol val="circle"/>
          <c:size val="6"/>
          <c:spPr>
            <a:solidFill>
              <a:schemeClr val="accent5"/>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'Final Dashboard'!$F$19</c:f>
              <c:strCache>
                <c:ptCount val="1"/>
                <c:pt idx="0">
                  <c:v>Total Sales</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'Final Dashboard'!$F$19</c:f>
              <c:strCache>
                <c:ptCount val="3"/>
                <c:pt idx="0">
                  <c:v>Clam Chowder</c:v>
                </c:pt>
                <c:pt idx="1">
                  <c:v>Chocolate Biscuits Mix</c:v>
                </c:pt>
                <c:pt idx="2">
                  <c:v>Chocolate</c:v>
                </c:pt>
              </c:strCache>
            </c:strRef>
          </c:cat>
          <c:val>
            <c:numRef>
              <c:f>'Final Dashboard'!$F$19</c:f>
              <c:numCache>
                <c:formatCode>General</c:formatCode>
                <c:ptCount val="3"/>
                <c:pt idx="0">
                  <c:v>1930</c:v>
                </c:pt>
                <c:pt idx="1">
                  <c:v>184</c:v>
                </c:pt>
                <c:pt idx="2">
                  <c:v>127.5</c:v>
                </c:pt>
              </c:numCache>
            </c:numRef>
          </c:val>
          <c:extLst>
            <c:ext xmlns:c16="http://schemas.microsoft.com/office/drawing/2014/chart" uri="{C3380CC4-5D6E-409C-BE32-E72D297353CC}">
              <c16:uniqueId val="{00000000-4DEA-4C5E-8677-C0CFB0470678}"/>
            </c:ext>
          </c:extLst>
        </c:ser>
        <c:dLbls>
          <c:showLegendKey val="0"/>
          <c:showVal val="0"/>
          <c:showCatName val="0"/>
          <c:showSerName val="0"/>
          <c:showPercent val="0"/>
          <c:showBubbleSize val="0"/>
        </c:dLbls>
        <c:gapWidth val="75"/>
        <c:overlap val="-25"/>
        <c:axId val="978053168"/>
        <c:axId val="978054808"/>
      </c:barChart>
      <c:lineChart>
        <c:grouping val="standard"/>
        <c:varyColors val="0"/>
        <c:ser>
          <c:idx val="1"/>
          <c:order val="1"/>
          <c:tx>
            <c:strRef>
              <c:f>'Final Dashboard'!$F$19</c:f>
              <c:strCache>
                <c:ptCount val="1"/>
                <c:pt idx="0">
                  <c:v>% of Total</c:v>
                </c:pt>
              </c:strCache>
            </c:strRef>
          </c:tx>
          <c:spPr>
            <a:ln w="28575" cap="rnd">
              <a:solidFill>
                <a:schemeClr val="accent5"/>
              </a:solidFill>
              <a:round/>
            </a:ln>
            <a:effectLst/>
          </c:spPr>
          <c:marker>
            <c:symbol val="circle"/>
            <c:size val="6"/>
            <c:spPr>
              <a:solidFill>
                <a:schemeClr val="accent5"/>
              </a:solidFill>
              <a:ln>
                <a:noFill/>
              </a:ln>
              <a:effectLst/>
            </c:spPr>
          </c:marker>
          <c:cat>
            <c:strRef>
              <c:f>'Final Dashboard'!$F$19</c:f>
              <c:strCache>
                <c:ptCount val="3"/>
                <c:pt idx="0">
                  <c:v>Clam Chowder</c:v>
                </c:pt>
                <c:pt idx="1">
                  <c:v>Chocolate Biscuits Mix</c:v>
                </c:pt>
                <c:pt idx="2">
                  <c:v>Chocolate</c:v>
                </c:pt>
              </c:strCache>
            </c:strRef>
          </c:cat>
          <c:val>
            <c:numRef>
              <c:f>'Final Dashboard'!$F$19</c:f>
              <c:numCache>
                <c:formatCode>0.0%</c:formatCode>
                <c:ptCount val="3"/>
                <c:pt idx="0">
                  <c:v>0.86103055989292887</c:v>
                </c:pt>
                <c:pt idx="1">
                  <c:v>8.2087887575284402E-2</c:v>
                </c:pt>
                <c:pt idx="2">
                  <c:v>5.6881552531786748E-2</c:v>
                </c:pt>
              </c:numCache>
            </c:numRef>
          </c:val>
          <c:smooth val="0"/>
          <c:extLst>
            <c:ext xmlns:c16="http://schemas.microsoft.com/office/drawing/2014/chart" uri="{C3380CC4-5D6E-409C-BE32-E72D297353CC}">
              <c16:uniqueId val="{00000001-4DEA-4C5E-8677-C0CFB0470678}"/>
            </c:ext>
          </c:extLst>
        </c:ser>
        <c:dLbls>
          <c:showLegendKey val="0"/>
          <c:showVal val="0"/>
          <c:showCatName val="0"/>
          <c:showSerName val="0"/>
          <c:showPercent val="0"/>
          <c:showBubbleSize val="0"/>
        </c:dLbls>
        <c:marker val="1"/>
        <c:smooth val="0"/>
        <c:axId val="1129628968"/>
        <c:axId val="1129627656"/>
      </c:lineChart>
      <c:catAx>
        <c:axId val="97805316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8054808"/>
        <c:crosses val="autoZero"/>
        <c:auto val="1"/>
        <c:lblAlgn val="ctr"/>
        <c:lblOffset val="100"/>
        <c:noMultiLvlLbl val="0"/>
      </c:catAx>
      <c:valAx>
        <c:axId val="978054808"/>
        <c:scaling>
          <c:orientation val="minMax"/>
        </c:scaling>
        <c:delete val="0"/>
        <c:axPos val="l"/>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8053168"/>
        <c:crosses val="autoZero"/>
        <c:crossBetween val="between"/>
      </c:valAx>
      <c:valAx>
        <c:axId val="1129627656"/>
        <c:scaling>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9628968"/>
        <c:crosses val="max"/>
        <c:crossBetween val="between"/>
      </c:valAx>
      <c:catAx>
        <c:axId val="1129628968"/>
        <c:scaling>
          <c:orientation val="minMax"/>
        </c:scaling>
        <c:delete val="1"/>
        <c:axPos val="b"/>
        <c:numFmt formatCode="General" sourceLinked="1"/>
        <c:majorTickMark val="none"/>
        <c:minorTickMark val="none"/>
        <c:tickLblPos val="nextTo"/>
        <c:crossAx val="112962765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227447"/>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[Dashboards.xlsx]Top 10!pt_Top10_Customers</c:name>
    <c:fmtId val="2"/>
  </c:pivotSource>
  <c:chart>
    <c:title>
      <c:tx>
        <c:strRef>
          <c:f>'Final Dashboard'!$J$19</c:f>
          <c:strCache>
            <c:ptCount val="1"/>
            <c:pt idx="0">
              <c:v>Customer Activity</c:v>
            </c:pt>
          </c:strCache>
        </c:strRef>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ivotFmts>
      <c:pivotFmt>
        <c:idx val="0"/>
        <c:spPr>
          <a:pattFill prst="narHorz">
            <a:fgClr>
              <a:schemeClr val="accent6"/>
            </a:fgClr>
            <a:bgClr>
              <a:schemeClr val="accent6">
                <a:lumMod val="20000"/>
                <a:lumOff val="80000"/>
              </a:schemeClr>
            </a:bgClr>
          </a:pattFill>
          <a:ln>
            <a:noFill/>
          </a:ln>
          <a:effectLst>
            <a:innerShdw blurRad="114300">
              <a:schemeClr val="accent6"/>
            </a:innerShdw>
          </a:effectLst>
        </c:spPr>
        <c:marker>
          <c:symbol val="none"/>
        </c:marker>
      </c:pivotFmt>
      <c:pivotFmt>
        <c:idx val="1"/>
        <c:spPr>
          <a:pattFill prst="narHorz">
            <a:fgClr>
              <a:schemeClr val="accent6"/>
            </a:fgClr>
            <a:bgClr>
              <a:schemeClr val="accent6">
                <a:lumMod val="20000"/>
                <a:lumOff val="80000"/>
              </a:schemeClr>
            </a:bgClr>
          </a:pattFill>
          <a:ln w="28575" cap="rnd">
            <a:solidFill>
              <a:schemeClr val="accent6"/>
            </a:solidFill>
            <a:round/>
          </a:ln>
          <a:effectLst/>
        </c:spPr>
        <c:marker>
          <c:symbol val="circle"/>
          <c:size val="6"/>
          <c:spPr>
            <a:solidFill>
              <a:schemeClr val="accent5"/>
            </a:solidFill>
            <a:ln>
              <a:noFill/>
            </a:ln>
            <a:effectLst/>
          </c:spPr>
        </c:marker>
      </c:pivotFmt>
      <c:pivotFmt>
        <c:idx val="2"/>
        <c:spPr>
          <a:pattFill prst="narHorz">
            <a:fgClr>
              <a:schemeClr val="accent6"/>
            </a:fgClr>
            <a:bgClr>
              <a:schemeClr val="accent6">
                <a:lumMod val="20000"/>
                <a:lumOff val="80000"/>
              </a:schemeClr>
            </a:bgClr>
          </a:pattFill>
          <a:ln>
            <a:noFill/>
          </a:ln>
          <a:effectLst>
            <a:innerShdw blurRad="114300">
              <a:schemeClr val="accent6"/>
            </a:innerShdw>
          </a:effectLst>
        </c:spPr>
        <c:marker>
          <c:symbol val="none"/>
        </c:marker>
      </c:pivotFmt>
      <c:pivotFmt>
        <c:idx val="3"/>
        <c:spPr>
          <a:pattFill prst="narHorz">
            <a:fgClr>
              <a:schemeClr val="accent6"/>
            </a:fgClr>
            <a:bgClr>
              <a:schemeClr val="accent6">
                <a:lumMod val="20000"/>
                <a:lumOff val="80000"/>
              </a:schemeClr>
            </a:bgClr>
          </a:pattFill>
          <a:ln w="28575" cap="rnd">
            <a:solidFill>
              <a:schemeClr val="accent6"/>
            </a:solidFill>
            <a:round/>
          </a:ln>
          <a:effectLst/>
        </c:spPr>
        <c:marker>
          <c:symbol val="circle"/>
          <c:size val="6"/>
          <c:spPr>
            <a:solidFill>
              <a:schemeClr val="accent5"/>
            </a:solidFill>
            <a:ln>
              <a:noFill/>
            </a:ln>
            <a:effectLst/>
          </c:spPr>
        </c:marker>
      </c:pivotFmt>
      <c:pivotFmt>
        <c:idx val="4"/>
        <c:spPr>
          <a:pattFill prst="narHorz">
            <a:fgClr>
              <a:schemeClr val="accent6"/>
            </a:fgClr>
            <a:bgClr>
              <a:schemeClr val="accent6">
                <a:lumMod val="20000"/>
                <a:lumOff val="80000"/>
              </a:schemeClr>
            </a:bgClr>
          </a:pattFill>
          <a:ln>
            <a:noFill/>
          </a:ln>
          <a:effectLst>
            <a:innerShdw blurRad="114300">
              <a:schemeClr val="accent6"/>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6"/>
            </a:solidFill>
            <a:round/>
          </a:ln>
          <a:effectLst/>
        </c:spPr>
        <c:marker>
          <c:symbol val="circle"/>
          <c:size val="6"/>
          <c:spPr>
            <a:solidFill>
              <a:schemeClr val="accent5"/>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'Final Dashboard'!$J$19</c:f>
              <c:strCache>
                <c:ptCount val="1"/>
                <c:pt idx="0">
                  <c:v>Total Sales</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'Final Dashboard'!$J$19</c:f>
              <c:strCache>
                <c:ptCount val="3"/>
                <c:pt idx="0">
                  <c:v>Company C</c:v>
                </c:pt>
                <c:pt idx="1">
                  <c:v>Company D</c:v>
                </c:pt>
                <c:pt idx="2">
                  <c:v>Company CC</c:v>
                </c:pt>
              </c:strCache>
            </c:strRef>
          </c:cat>
          <c:val>
            <c:numRef>
              <c:f>'Final Dashboard'!$J$19</c:f>
              <c:numCache>
                <c:formatCode>General</c:formatCode>
                <c:ptCount val="3"/>
                <c:pt idx="0">
                  <c:v>1930</c:v>
                </c:pt>
                <c:pt idx="1">
                  <c:v>184</c:v>
                </c:pt>
                <c:pt idx="2">
                  <c:v>127.5</c:v>
                </c:pt>
              </c:numCache>
            </c:numRef>
          </c:val>
          <c:extLst>
            <c:ext xmlns:c16="http://schemas.microsoft.com/office/drawing/2014/chart" uri="{C3380CC4-5D6E-409C-BE32-E72D297353CC}">
              <c16:uniqueId val="{00000000-071B-4EDB-8B99-08DF63820899}"/>
            </c:ext>
          </c:extLst>
        </c:ser>
        <c:dLbls>
          <c:showLegendKey val="0"/>
          <c:showVal val="0"/>
          <c:showCatName val="0"/>
          <c:showSerName val="0"/>
          <c:showPercent val="0"/>
          <c:showBubbleSize val="0"/>
        </c:dLbls>
        <c:gapWidth val="75"/>
        <c:overlap val="-25"/>
        <c:axId val="1039025416"/>
        <c:axId val="1039026400"/>
      </c:barChart>
      <c:lineChart>
        <c:grouping val="standard"/>
        <c:varyColors val="0"/>
        <c:ser>
          <c:idx val="1"/>
          <c:order val="1"/>
          <c:tx>
            <c:strRef>
              <c:f>'Final Dashboard'!$J$19</c:f>
              <c:strCache>
                <c:ptCount val="1"/>
                <c:pt idx="0">
                  <c:v>% of Total</c:v>
                </c:pt>
              </c:strCache>
            </c:strRef>
          </c:tx>
          <c:spPr>
            <a:ln w="28575" cap="rnd">
              <a:solidFill>
                <a:schemeClr val="accent5"/>
              </a:solidFill>
              <a:round/>
            </a:ln>
            <a:effectLst/>
          </c:spPr>
          <c:marker>
            <c:symbol val="circle"/>
            <c:size val="6"/>
            <c:spPr>
              <a:solidFill>
                <a:schemeClr val="accent5"/>
              </a:solidFill>
              <a:ln>
                <a:noFill/>
              </a:ln>
              <a:effectLst/>
            </c:spPr>
          </c:marker>
          <c:cat>
            <c:strRef>
              <c:f>'Final Dashboard'!$J$19</c:f>
              <c:strCache>
                <c:ptCount val="3"/>
                <c:pt idx="0">
                  <c:v>Company C</c:v>
                </c:pt>
                <c:pt idx="1">
                  <c:v>Company D</c:v>
                </c:pt>
                <c:pt idx="2">
                  <c:v>Company CC</c:v>
                </c:pt>
              </c:strCache>
            </c:strRef>
          </c:cat>
          <c:val>
            <c:numRef>
              <c:f>'Final Dashboard'!$J$19</c:f>
              <c:numCache>
                <c:formatCode>0.0%</c:formatCode>
                <c:ptCount val="3"/>
                <c:pt idx="0">
                  <c:v>0.86103055989292887</c:v>
                </c:pt>
                <c:pt idx="1">
                  <c:v>8.2087887575284402E-2</c:v>
                </c:pt>
                <c:pt idx="2">
                  <c:v>5.6881552531786748E-2</c:v>
                </c:pt>
              </c:numCache>
            </c:numRef>
          </c:val>
          <c:smooth val="0"/>
          <c:extLst>
            <c:ext xmlns:c16="http://schemas.microsoft.com/office/drawing/2014/chart" uri="{C3380CC4-5D6E-409C-BE32-E72D297353CC}">
              <c16:uniqueId val="{00000001-071B-4EDB-8B99-08DF63820899}"/>
            </c:ext>
          </c:extLst>
        </c:ser>
        <c:dLbls>
          <c:showLegendKey val="0"/>
          <c:showVal val="0"/>
          <c:showCatName val="0"/>
          <c:showSerName val="0"/>
          <c:showPercent val="0"/>
          <c:showBubbleSize val="0"/>
        </c:dLbls>
        <c:marker val="1"/>
        <c:smooth val="0"/>
        <c:axId val="1039030008"/>
        <c:axId val="1039027712"/>
      </c:lineChart>
      <c:catAx>
        <c:axId val="103902541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026400"/>
        <c:crosses val="autoZero"/>
        <c:auto val="1"/>
        <c:lblAlgn val="ctr"/>
        <c:lblOffset val="100"/>
        <c:noMultiLvlLbl val="0"/>
      </c:catAx>
      <c:valAx>
        <c:axId val="1039026400"/>
        <c:scaling>
          <c:orientation val="minMax"/>
        </c:scaling>
        <c:delete val="0"/>
        <c:axPos val="l"/>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025416"/>
        <c:crosses val="autoZero"/>
        <c:crossBetween val="between"/>
      </c:valAx>
      <c:valAx>
        <c:axId val="1039027712"/>
        <c:scaling>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030008"/>
        <c:crosses val="max"/>
        <c:crossBetween val="between"/>
      </c:valAx>
      <c:catAx>
        <c:axId val="1039030008"/>
        <c:scaling>
          <c:orientation val="minMax"/>
        </c:scaling>
        <c:delete val="1"/>
        <c:axPos val="b"/>
        <c:numFmt formatCode="General" sourceLinked="1"/>
        <c:majorTickMark val="none"/>
        <c:minorTickMark val="none"/>
        <c:tickLblPos val="nextTo"/>
        <c:crossAx val="103902771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227447"/>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[Dashboards.xlsx]Top 10!pt_Top10_SalesReps</c:name>
    <c:fmtId val="2"/>
  </c:pivotSource>
  <c:chart>
    <c:title>
      <c:tx>
        <c:strRef>
          <c:f>'Final Dashboard'!$N$19</c:f>
          <c:strCache>
            <c:ptCount val="1"/>
            <c:pt idx="0">
              <c:v>Sales Rep Activity</c:v>
            </c:pt>
          </c:strCache>
        </c:strRef>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ivotFmts>
      <c:pivotFmt>
        <c:idx val="0"/>
        <c:spPr>
          <a:pattFill prst="narHorz">
            <a:fgClr>
              <a:schemeClr val="accent6"/>
            </a:fgClr>
            <a:bgClr>
              <a:schemeClr val="accent6">
                <a:lumMod val="20000"/>
                <a:lumOff val="80000"/>
              </a:schemeClr>
            </a:bgClr>
          </a:pattFill>
          <a:ln>
            <a:noFill/>
          </a:ln>
          <a:effectLst>
            <a:innerShdw blurRad="114300">
              <a:schemeClr val="accent6"/>
            </a:innerShdw>
          </a:effectLst>
        </c:spPr>
        <c:marker>
          <c:symbol val="none"/>
        </c:marker>
      </c:pivotFmt>
      <c:pivotFmt>
        <c:idx val="1"/>
        <c:spPr>
          <a:pattFill prst="narHorz">
            <a:fgClr>
              <a:schemeClr val="accent6"/>
            </a:fgClr>
            <a:bgClr>
              <a:schemeClr val="accent6">
                <a:lumMod val="20000"/>
                <a:lumOff val="80000"/>
              </a:schemeClr>
            </a:bgClr>
          </a:pattFill>
          <a:ln w="28575" cap="rnd">
            <a:solidFill>
              <a:schemeClr val="accent6"/>
            </a:solidFill>
            <a:round/>
          </a:ln>
          <a:effectLst/>
        </c:spPr>
        <c:marker>
          <c:symbol val="circle"/>
          <c:size val="6"/>
          <c:spPr>
            <a:solidFill>
              <a:schemeClr val="accent5"/>
            </a:solidFill>
            <a:ln>
              <a:noFill/>
            </a:ln>
            <a:effectLst/>
          </c:spPr>
        </c:marker>
      </c:pivotFmt>
      <c:pivotFmt>
        <c:idx val="2"/>
        <c:spPr>
          <a:pattFill prst="narHorz">
            <a:fgClr>
              <a:schemeClr val="accent6"/>
            </a:fgClr>
            <a:bgClr>
              <a:schemeClr val="accent6">
                <a:lumMod val="20000"/>
                <a:lumOff val="80000"/>
              </a:schemeClr>
            </a:bgClr>
          </a:pattFill>
          <a:ln>
            <a:noFill/>
          </a:ln>
          <a:effectLst>
            <a:innerShdw blurRad="114300">
              <a:schemeClr val="accent6"/>
            </a:innerShdw>
          </a:effectLst>
        </c:spPr>
        <c:marker>
          <c:symbol val="none"/>
        </c:marker>
      </c:pivotFmt>
      <c:pivotFmt>
        <c:idx val="3"/>
        <c:spPr>
          <a:pattFill prst="narHorz">
            <a:fgClr>
              <a:schemeClr val="accent6"/>
            </a:fgClr>
            <a:bgClr>
              <a:schemeClr val="accent6">
                <a:lumMod val="20000"/>
                <a:lumOff val="80000"/>
              </a:schemeClr>
            </a:bgClr>
          </a:pattFill>
          <a:ln w="28575" cap="rnd">
            <a:solidFill>
              <a:schemeClr val="accent6"/>
            </a:solidFill>
            <a:round/>
          </a:ln>
          <a:effectLst/>
        </c:spPr>
        <c:marker>
          <c:symbol val="circle"/>
          <c:size val="6"/>
          <c:spPr>
            <a:solidFill>
              <a:schemeClr val="accent5"/>
            </a:solidFill>
            <a:ln>
              <a:noFill/>
            </a:ln>
            <a:effectLst/>
          </c:spPr>
        </c:marker>
      </c:pivotFmt>
      <c:pivotFmt>
        <c:idx val="4"/>
        <c:spPr>
          <a:pattFill prst="narHorz">
            <a:fgClr>
              <a:schemeClr val="accent6"/>
            </a:fgClr>
            <a:bgClr>
              <a:schemeClr val="accent6">
                <a:lumMod val="20000"/>
                <a:lumOff val="80000"/>
              </a:schemeClr>
            </a:bgClr>
          </a:pattFill>
          <a:ln>
            <a:noFill/>
          </a:ln>
          <a:effectLst>
            <a:innerShdw blurRad="114300">
              <a:schemeClr val="accent6"/>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6"/>
            </a:solidFill>
            <a:round/>
          </a:ln>
          <a:effectLst/>
        </c:spPr>
        <c:marker>
          <c:symbol val="circle"/>
          <c:size val="6"/>
          <c:spPr>
            <a:solidFill>
              <a:schemeClr val="accent5"/>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'Final Dashboard'!$N$19</c:f>
              <c:strCache>
                <c:ptCount val="1"/>
                <c:pt idx="0">
                  <c:v>Total Sales</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'Final Dashboard'!$N$19</c:f>
              <c:strCache>
                <c:ptCount val="3"/>
                <c:pt idx="0">
                  <c:v>Mariya Sergienko</c:v>
                </c:pt>
                <c:pt idx="1">
                  <c:v>Anne Hellung-Larsen</c:v>
                </c:pt>
                <c:pt idx="2">
                  <c:v>Jan Kotas</c:v>
                </c:pt>
              </c:strCache>
            </c:strRef>
          </c:cat>
          <c:val>
            <c:numRef>
              <c:f>'Final Dashboard'!$N$19</c:f>
              <c:numCache>
                <c:formatCode>General</c:formatCode>
                <c:ptCount val="3"/>
                <c:pt idx="0">
                  <c:v>1930</c:v>
                </c:pt>
                <c:pt idx="1">
                  <c:v>184</c:v>
                </c:pt>
                <c:pt idx="2">
                  <c:v>127.5</c:v>
                </c:pt>
              </c:numCache>
            </c:numRef>
          </c:val>
          <c:extLst>
            <c:ext xmlns:c16="http://schemas.microsoft.com/office/drawing/2014/chart" uri="{C3380CC4-5D6E-409C-BE32-E72D297353CC}">
              <c16:uniqueId val="{00000000-5DC9-45EA-A079-B6315FCC2A8F}"/>
            </c:ext>
          </c:extLst>
        </c:ser>
        <c:dLbls>
          <c:showLegendKey val="0"/>
          <c:showVal val="0"/>
          <c:showCatName val="0"/>
          <c:showSerName val="0"/>
          <c:showPercent val="0"/>
          <c:showBubbleSize val="0"/>
        </c:dLbls>
        <c:gapWidth val="75"/>
        <c:overlap val="-25"/>
        <c:axId val="1039021808"/>
        <c:axId val="1039022464"/>
      </c:barChart>
      <c:lineChart>
        <c:grouping val="standard"/>
        <c:varyColors val="0"/>
        <c:ser>
          <c:idx val="1"/>
          <c:order val="1"/>
          <c:tx>
            <c:strRef>
              <c:f>'Final Dashboard'!$N$19</c:f>
              <c:strCache>
                <c:ptCount val="1"/>
                <c:pt idx="0">
                  <c:v>% of Total</c:v>
                </c:pt>
              </c:strCache>
            </c:strRef>
          </c:tx>
          <c:spPr>
            <a:ln w="28575" cap="rnd">
              <a:solidFill>
                <a:schemeClr val="accent5"/>
              </a:solidFill>
              <a:round/>
            </a:ln>
            <a:effectLst/>
          </c:spPr>
          <c:marker>
            <c:symbol val="circle"/>
            <c:size val="6"/>
            <c:spPr>
              <a:solidFill>
                <a:schemeClr val="accent5"/>
              </a:solidFill>
              <a:ln>
                <a:noFill/>
              </a:ln>
              <a:effectLst/>
            </c:spPr>
          </c:marker>
          <c:cat>
            <c:strRef>
              <c:f>'Final Dashboard'!$N$19</c:f>
              <c:strCache>
                <c:ptCount val="3"/>
                <c:pt idx="0">
                  <c:v>Mariya Sergienko</c:v>
                </c:pt>
                <c:pt idx="1">
                  <c:v>Anne Hellung-Larsen</c:v>
                </c:pt>
                <c:pt idx="2">
                  <c:v>Jan Kotas</c:v>
                </c:pt>
              </c:strCache>
            </c:strRef>
          </c:cat>
          <c:val>
            <c:numRef>
              <c:f>'Final Dashboard'!$N$19</c:f>
              <c:numCache>
                <c:formatCode>0.0%</c:formatCode>
                <c:ptCount val="3"/>
                <c:pt idx="0">
                  <c:v>0.86103055989292887</c:v>
                </c:pt>
                <c:pt idx="1">
                  <c:v>8.2087887575284402E-2</c:v>
                </c:pt>
                <c:pt idx="2">
                  <c:v>5.6881552531786748E-2</c:v>
                </c:pt>
              </c:numCache>
            </c:numRef>
          </c:val>
          <c:smooth val="0"/>
          <c:extLst>
            <c:ext xmlns:c16="http://schemas.microsoft.com/office/drawing/2014/chart" uri="{C3380CC4-5D6E-409C-BE32-E72D297353CC}">
              <c16:uniqueId val="{00000001-5DC9-45EA-A079-B6315FCC2A8F}"/>
            </c:ext>
          </c:extLst>
        </c:ser>
        <c:dLbls>
          <c:showLegendKey val="0"/>
          <c:showVal val="0"/>
          <c:showCatName val="0"/>
          <c:showSerName val="0"/>
          <c:showPercent val="0"/>
          <c:showBubbleSize val="0"/>
        </c:dLbls>
        <c:marker val="1"/>
        <c:smooth val="0"/>
        <c:axId val="1036982360"/>
        <c:axId val="1036973176"/>
      </c:lineChart>
      <c:catAx>
        <c:axId val="103902180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022464"/>
        <c:crosses val="autoZero"/>
        <c:auto val="1"/>
        <c:lblAlgn val="ctr"/>
        <c:lblOffset val="100"/>
        <c:noMultiLvlLbl val="0"/>
      </c:catAx>
      <c:valAx>
        <c:axId val="1039022464"/>
        <c:scaling>
          <c:orientation val="minMax"/>
        </c:scaling>
        <c:delete val="0"/>
        <c:axPos val="l"/>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021808"/>
        <c:crosses val="autoZero"/>
        <c:crossBetween val="between"/>
      </c:valAx>
      <c:valAx>
        <c:axId val="1036973176"/>
        <c:scaling>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6982360"/>
        <c:crosses val="max"/>
        <c:crossBetween val="between"/>
      </c:valAx>
      <c:catAx>
        <c:axId val="1036982360"/>
        <c:scaling>
          <c:orientation val="minMax"/>
        </c:scaling>
        <c:delete val="1"/>
        <c:axPos val="b"/>
        <c:numFmt formatCode="General" sourceLinked="1"/>
        <c:majorTickMark val="none"/>
        <c:minorTickMark val="none"/>
        <c:tickLblPos val="nextTo"/>
        <c:crossAx val="103697317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227447"/>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[Dashboards.xlsx]Top 10!pt_Top10_Products</c:name>
    <c:fmtId val="7"/>
  </c:pivotSource>
  <c:chart>
    <c:title>
      <c:tx>
        <c:strRef>
          <c:f>'Final Dashboard'!$B$19</c:f>
          <c:strCache>
            <c:ptCount val="1"/>
            <c:pt idx="0">
              <c:v>Category Activity</c:v>
            </c:pt>
          </c:strCache>
        </c:strRef>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ivotFmts>
      <c:pivotFmt>
        <c:idx val="0"/>
        <c:spPr>
          <a:pattFill prst="narHorz">
            <a:fgClr>
              <a:schemeClr val="accent6"/>
            </a:fgClr>
            <a:bgClr>
              <a:schemeClr val="accent6">
                <a:lumMod val="20000"/>
                <a:lumOff val="80000"/>
              </a:schemeClr>
            </a:bgClr>
          </a:pattFill>
          <a:ln>
            <a:noFill/>
          </a:ln>
          <a:effectLst>
            <a:innerShdw blurRad="114300">
              <a:schemeClr val="accent6"/>
            </a:innerShdw>
          </a:effectLst>
        </c:spPr>
        <c:marker>
          <c:symbol val="circle"/>
          <c:size val="6"/>
          <c:spPr>
            <a:solidFill>
              <a:schemeClr val="accent6"/>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pattFill prst="narHorz">
            <a:fgClr>
              <a:schemeClr val="accent6"/>
            </a:fgClr>
            <a:bgClr>
              <a:schemeClr val="accent6">
                <a:lumMod val="20000"/>
                <a:lumOff val="80000"/>
              </a:schemeClr>
            </a:bgClr>
          </a:pattFill>
          <a:ln>
            <a:noFill/>
          </a:ln>
          <a:effectLst>
            <a:innerShdw blurRad="114300">
              <a:schemeClr val="accent6"/>
            </a:innerShdw>
          </a:effectLst>
        </c:spPr>
        <c:marker>
          <c:symbol val="circle"/>
          <c:size val="6"/>
          <c:spPr>
            <a:solidFill>
              <a:schemeClr val="accent6"/>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pattFill prst="narHorz">
            <a:fgClr>
              <a:schemeClr val="accent6"/>
            </a:fgClr>
            <a:bgClr>
              <a:schemeClr val="accent6">
                <a:lumMod val="20000"/>
                <a:lumOff val="80000"/>
              </a:schemeClr>
            </a:bgClr>
          </a:pattFill>
          <a:ln>
            <a:noFill/>
          </a:ln>
          <a:effectLst>
            <a:innerShdw blurRad="114300">
              <a:schemeClr val="accent6"/>
            </a:innerShdw>
          </a:effectLst>
        </c:spPr>
        <c:marker>
          <c:symbol val="none"/>
        </c:marker>
      </c:pivotFmt>
      <c:pivotFmt>
        <c:idx val="3"/>
        <c:spPr>
          <a:pattFill prst="narHorz">
            <a:fgClr>
              <a:schemeClr val="accent6"/>
            </a:fgClr>
            <a:bgClr>
              <a:schemeClr val="accent6">
                <a:lumMod val="20000"/>
                <a:lumOff val="80000"/>
              </a:schemeClr>
            </a:bgClr>
          </a:pattFill>
          <a:ln>
            <a:noFill/>
          </a:ln>
          <a:effectLst>
            <a:innerShdw blurRad="114300">
              <a:schemeClr val="accent6"/>
            </a:innerShdw>
          </a:effectLst>
        </c:spPr>
        <c:marker>
          <c:symbol val="circle"/>
          <c:size val="6"/>
          <c:spPr>
            <a:solidFill>
              <a:schemeClr val="accent6"/>
            </a:solidFill>
            <a:ln>
              <a:noFill/>
            </a:ln>
            <a:effectLst/>
          </c:spPr>
        </c:marker>
      </c:pivotFmt>
      <c:pivotFmt>
        <c:idx val="4"/>
        <c:spPr>
          <a:pattFill prst="narHorz">
            <a:fgClr>
              <a:schemeClr val="accent6"/>
            </a:fgClr>
            <a:bgClr>
              <a:schemeClr val="accent6">
                <a:lumMod val="20000"/>
                <a:lumOff val="80000"/>
              </a:schemeClr>
            </a:bgClr>
          </a:pattFill>
          <a:ln>
            <a:noFill/>
          </a:ln>
          <a:effectLst>
            <a:innerShdw blurRad="114300">
              <a:schemeClr val="accent6"/>
            </a:innerShdw>
          </a:effectLst>
        </c:spPr>
        <c:marker>
          <c:symbol val="none"/>
        </c:marker>
      </c:pivotFmt>
      <c:pivotFmt>
        <c:idx val="5"/>
        <c:spPr>
          <a:pattFill prst="narHorz">
            <a:fgClr>
              <a:schemeClr val="accent6"/>
            </a:fgClr>
            <a:bgClr>
              <a:schemeClr val="accent6">
                <a:lumMod val="20000"/>
                <a:lumOff val="80000"/>
              </a:schemeClr>
            </a:bgClr>
          </a:pattFill>
          <a:ln w="28575" cap="rnd">
            <a:solidFill>
              <a:schemeClr val="accent6"/>
            </a:solidFill>
            <a:round/>
          </a:ln>
          <a:effectLst/>
        </c:spPr>
        <c:marker>
          <c:symbol val="circle"/>
          <c:size val="6"/>
          <c:spPr>
            <a:solidFill>
              <a:schemeClr val="accent5"/>
            </a:solidFill>
            <a:ln>
              <a:noFill/>
            </a:ln>
            <a:effectLst/>
          </c:spPr>
        </c:marker>
      </c:pivotFmt>
      <c:pivotFmt>
        <c:idx val="6"/>
        <c:spPr>
          <a:pattFill prst="narHorz">
            <a:fgClr>
              <a:schemeClr val="accent6"/>
            </a:fgClr>
            <a:bgClr>
              <a:schemeClr val="accent6">
                <a:lumMod val="20000"/>
                <a:lumOff val="80000"/>
              </a:schemeClr>
            </a:bgClr>
          </a:pattFill>
          <a:ln>
            <a:noFill/>
          </a:ln>
          <a:effectLst>
            <a:innerShdw blurRad="114300">
              <a:schemeClr val="accent6"/>
            </a:innerShdw>
          </a:effectLst>
        </c:spPr>
        <c:marker>
          <c:symbol val="none"/>
        </c:marker>
      </c:pivotFmt>
      <c:pivotFmt>
        <c:idx val="7"/>
        <c:spPr>
          <a:pattFill prst="narHorz">
            <a:fgClr>
              <a:schemeClr val="accent6"/>
            </a:fgClr>
            <a:bgClr>
              <a:schemeClr val="accent6">
                <a:lumMod val="20000"/>
                <a:lumOff val="80000"/>
              </a:schemeClr>
            </a:bgClr>
          </a:pattFill>
          <a:ln w="28575" cap="rnd">
            <a:solidFill>
              <a:schemeClr val="accent6"/>
            </a:solidFill>
            <a:round/>
          </a:ln>
          <a:effectLst/>
        </c:spPr>
        <c:marker>
          <c:symbol val="circle"/>
          <c:size val="6"/>
          <c:spPr>
            <a:solidFill>
              <a:schemeClr val="accent5"/>
            </a:solidFill>
            <a:ln>
              <a:noFill/>
            </a:ln>
            <a:effectLst/>
          </c:spPr>
        </c:marker>
      </c:pivotFmt>
      <c:pivotFmt>
        <c:idx val="8"/>
        <c:spPr>
          <a:pattFill prst="narHorz">
            <a:fgClr>
              <a:schemeClr val="accent6"/>
            </a:fgClr>
            <a:bgClr>
              <a:schemeClr val="accent6">
                <a:lumMod val="20000"/>
                <a:lumOff val="80000"/>
              </a:schemeClr>
            </a:bgClr>
          </a:pattFill>
          <a:ln>
            <a:noFill/>
          </a:ln>
          <a:effectLst>
            <a:innerShdw blurRad="114300">
              <a:schemeClr val="accent6"/>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ln w="28575" cap="rnd">
            <a:solidFill>
              <a:schemeClr val="accent6"/>
            </a:solidFill>
            <a:round/>
          </a:ln>
          <a:effectLst/>
        </c:spPr>
        <c:marker>
          <c:symbol val="circle"/>
          <c:size val="6"/>
          <c:spPr>
            <a:solidFill>
              <a:schemeClr val="accent5"/>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'Final Dashboard'!$B$19</c:f>
              <c:strCache>
                <c:ptCount val="1"/>
                <c:pt idx="0">
                  <c:v>Total Sales</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'Final Dashboard'!$B$19</c:f>
              <c:strCache>
                <c:ptCount val="3"/>
                <c:pt idx="0">
                  <c:v>Clam Chowder</c:v>
                </c:pt>
                <c:pt idx="1">
                  <c:v>Chocolate Biscuits Mix</c:v>
                </c:pt>
                <c:pt idx="2">
                  <c:v>Chocolate</c:v>
                </c:pt>
              </c:strCache>
            </c:strRef>
          </c:cat>
          <c:val>
            <c:numRef>
              <c:f>'Final Dashboard'!$B$19</c:f>
              <c:numCache>
                <c:formatCode>General</c:formatCode>
                <c:ptCount val="3"/>
                <c:pt idx="0">
                  <c:v>1930</c:v>
                </c:pt>
                <c:pt idx="1">
                  <c:v>184</c:v>
                </c:pt>
                <c:pt idx="2">
                  <c:v>127.5</c:v>
                </c:pt>
              </c:numCache>
            </c:numRef>
          </c:val>
          <c:extLst>
            <c:ext xmlns:c16="http://schemas.microsoft.com/office/drawing/2014/chart" uri="{C3380CC4-5D6E-409C-BE32-E72D297353CC}">
              <c16:uniqueId val="{00000000-B201-410D-A9C5-39BEC3254195}"/>
            </c:ext>
          </c:extLst>
        </c:ser>
        <c:dLbls>
          <c:showLegendKey val="0"/>
          <c:showVal val="0"/>
          <c:showCatName val="0"/>
          <c:showSerName val="0"/>
          <c:showPercent val="0"/>
          <c:showBubbleSize val="0"/>
        </c:dLbls>
        <c:gapWidth val="75"/>
        <c:overlap val="-25"/>
        <c:axId val="978053168"/>
        <c:axId val="978054808"/>
      </c:barChart>
      <c:lineChart>
        <c:grouping val="standard"/>
        <c:varyColors val="0"/>
        <c:ser>
          <c:idx val="1"/>
          <c:order val="1"/>
          <c:tx>
            <c:strRef>
              <c:f>'Final Dashboard'!$B$19</c:f>
              <c:strCache>
                <c:ptCount val="1"/>
                <c:pt idx="0">
                  <c:v>% of Total</c:v>
                </c:pt>
              </c:strCache>
            </c:strRef>
          </c:tx>
          <c:spPr>
            <a:ln w="28575" cap="rnd">
              <a:solidFill>
                <a:schemeClr val="accent5"/>
              </a:solidFill>
              <a:round/>
            </a:ln>
            <a:effectLst/>
          </c:spPr>
          <c:marker>
            <c:symbol val="circle"/>
            <c:size val="6"/>
            <c:spPr>
              <a:solidFill>
                <a:schemeClr val="accent5"/>
              </a:solidFill>
              <a:ln>
                <a:noFill/>
              </a:ln>
              <a:effectLst/>
            </c:spPr>
          </c:marker>
          <c:cat>
            <c:strRef>
              <c:f>'Final Dashboard'!$B$19</c:f>
              <c:strCache>
                <c:ptCount val="3"/>
                <c:pt idx="0">
                  <c:v>Clam Chowder</c:v>
                </c:pt>
                <c:pt idx="1">
                  <c:v>Chocolate Biscuits Mix</c:v>
                </c:pt>
                <c:pt idx="2">
                  <c:v>Chocolate</c:v>
                </c:pt>
              </c:strCache>
            </c:strRef>
          </c:cat>
          <c:val>
            <c:numRef>
              <c:f>'Final Dashboard'!$B$19</c:f>
              <c:numCache>
                <c:formatCode>0.0%</c:formatCode>
                <c:ptCount val="3"/>
                <c:pt idx="0">
                  <c:v>0.86103055989292887</c:v>
                </c:pt>
                <c:pt idx="1">
                  <c:v>8.2087887575284402E-2</c:v>
                </c:pt>
                <c:pt idx="2">
                  <c:v>5.6881552531786748E-2</c:v>
                </c:pt>
              </c:numCache>
            </c:numRef>
          </c:val>
          <c:smooth val="0"/>
          <c:extLst>
            <c:ext xmlns:c16="http://schemas.microsoft.com/office/drawing/2014/chart" uri="{C3380CC4-5D6E-409C-BE32-E72D297353CC}">
              <c16:uniqueId val="{00000001-B201-410D-A9C5-39BEC3254195}"/>
            </c:ext>
          </c:extLst>
        </c:ser>
        <c:dLbls>
          <c:showLegendKey val="0"/>
          <c:showVal val="0"/>
          <c:showCatName val="0"/>
          <c:showSerName val="0"/>
          <c:showPercent val="0"/>
          <c:showBubbleSize val="0"/>
        </c:dLbls>
        <c:marker val="1"/>
        <c:smooth val="0"/>
        <c:axId val="1129628968"/>
        <c:axId val="1129627656"/>
      </c:lineChart>
      <c:catAx>
        <c:axId val="97805316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8054808"/>
        <c:crosses val="autoZero"/>
        <c:auto val="1"/>
        <c:lblAlgn val="ctr"/>
        <c:lblOffset val="100"/>
        <c:noMultiLvlLbl val="0"/>
      </c:catAx>
      <c:valAx>
        <c:axId val="978054808"/>
        <c:scaling>
          <c:orientation val="minMax"/>
        </c:scaling>
        <c:delete val="0"/>
        <c:axPos val="l"/>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8053168"/>
        <c:crosses val="autoZero"/>
        <c:crossBetween val="between"/>
      </c:valAx>
      <c:valAx>
        <c:axId val="1129627656"/>
        <c:scaling>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9628968"/>
        <c:crosses val="max"/>
        <c:crossBetween val="between"/>
      </c:valAx>
      <c:catAx>
        <c:axId val="1129628968"/>
        <c:scaling>
          <c:orientation val="minMax"/>
        </c:scaling>
        <c:delete val="1"/>
        <c:axPos val="b"/>
        <c:numFmt formatCode="General" sourceLinked="1"/>
        <c:majorTickMark val="none"/>
        <c:minorTickMark val="none"/>
        <c:tickLblPos val="nextTo"/>
        <c:crossAx val="112962765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227447"/>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[Dashboards.xlsx]Top 10!pt_Top10_Categories</c:name>
    <c:fmtId val="1"/>
  </c:pivotSource>
  <c:chart>
    <c:title>
      <c:tx>
        <c:strRef>
          <c:f>'Top 10'!$B$3</c:f>
          <c:strCache>
            <c:ptCount val="1"/>
            <c:pt idx="0">
              <c:v>Top 10 Categories</c:v>
            </c:pt>
          </c:strCache>
        </c:strRef>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ivotFmts>
      <c:pivotFmt>
        <c:idx val="0"/>
        <c:spPr>
          <a:pattFill prst="narHorz">
            <a:fgClr>
              <a:schemeClr val="accent1"/>
            </a:fgClr>
            <a:bgClr>
              <a:schemeClr val="accent1">
                <a:lumMod val="20000"/>
                <a:lumOff val="80000"/>
              </a:schemeClr>
            </a:bgClr>
          </a:pattFill>
          <a:ln>
            <a:noFill/>
          </a:ln>
          <a:effectLst>
            <a:innerShdw blurRad="114300">
              <a:schemeClr val="accent1"/>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circle"/>
          <c:size val="6"/>
          <c:spPr>
            <a:solidFill>
              <a:schemeClr val="accent2"/>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'Top 10'!$B$3</c:f>
              <c:strCache>
                <c:ptCount val="1"/>
                <c:pt idx="0">
                  <c:v>Total Sales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'Top 10'!$B$3</c:f>
              <c:strCache>
                <c:ptCount val="3"/>
                <c:pt idx="0">
                  <c:v>Baked Goods &amp; Mixes</c:v>
                </c:pt>
                <c:pt idx="1">
                  <c:v>Candy</c:v>
                </c:pt>
                <c:pt idx="2">
                  <c:v>Soups</c:v>
                </c:pt>
              </c:strCache>
            </c:strRef>
          </c:cat>
          <c:val>
            <c:numRef>
              <c:f>'Top 10'!$B$3</c:f>
              <c:numCache>
                <c:formatCode>General</c:formatCode>
                <c:ptCount val="3"/>
                <c:pt idx="0">
                  <c:v>184</c:v>
                </c:pt>
                <c:pt idx="1">
                  <c:v>127.5</c:v>
                </c:pt>
                <c:pt idx="2">
                  <c:v>1930</c:v>
                </c:pt>
              </c:numCache>
            </c:numRef>
          </c:val>
          <c:extLst>
            <c:ext xmlns:c16="http://schemas.microsoft.com/office/drawing/2014/chart" uri="{C3380CC4-5D6E-409C-BE32-E72D297353CC}">
              <c16:uniqueId val="{00000000-0E3B-44FC-BD3A-9021FA6776CA}"/>
            </c:ext>
          </c:extLst>
        </c:ser>
        <c:dLbls>
          <c:showLegendKey val="0"/>
          <c:showVal val="0"/>
          <c:showCatName val="0"/>
          <c:showSerName val="0"/>
          <c:showPercent val="0"/>
          <c:showBubbleSize val="0"/>
        </c:dLbls>
        <c:gapWidth val="75"/>
        <c:overlap val="-25"/>
        <c:axId val="807052744"/>
        <c:axId val="807053400"/>
      </c:barChart>
      <c:lineChart>
        <c:grouping val="standard"/>
        <c:varyColors val="0"/>
        <c:ser>
          <c:idx val="1"/>
          <c:order val="1"/>
          <c:tx>
            <c:strRef>
              <c:f>'Top 10'!$B$3</c:f>
              <c:strCache>
                <c:ptCount val="1"/>
                <c:pt idx="0">
                  <c:v>% of Total</c:v>
                </c:pt>
              </c:strCache>
            </c:strRef>
          </c:tx>
          <c:spPr>
            <a:ln w="28575" cap="rnd">
              <a:solidFill>
                <a:schemeClr val="accent2"/>
              </a:solidFill>
              <a:round/>
            </a:ln>
            <a:effectLst/>
          </c:spPr>
          <c:marker>
            <c:symbol val="circle"/>
            <c:size val="6"/>
            <c:spPr>
              <a:solidFill>
                <a:schemeClr val="accent2"/>
              </a:solidFill>
              <a:ln>
                <a:noFill/>
              </a:ln>
              <a:effectLst/>
            </c:spPr>
          </c:marker>
          <c:cat>
            <c:strRef>
              <c:f>'Top 10'!$B$3</c:f>
              <c:strCache>
                <c:ptCount val="3"/>
                <c:pt idx="0">
                  <c:v>Baked Goods &amp; Mixes</c:v>
                </c:pt>
                <c:pt idx="1">
                  <c:v>Candy</c:v>
                </c:pt>
                <c:pt idx="2">
                  <c:v>Soups</c:v>
                </c:pt>
              </c:strCache>
            </c:strRef>
          </c:cat>
          <c:val>
            <c:numRef>
              <c:f>'Top 10'!$B$3</c:f>
              <c:numCache>
                <c:formatCode>0.0%</c:formatCode>
                <c:ptCount val="3"/>
                <c:pt idx="0">
                  <c:v>8.2087887575284402E-2</c:v>
                </c:pt>
                <c:pt idx="1">
                  <c:v>5.6881552531786748E-2</c:v>
                </c:pt>
                <c:pt idx="2">
                  <c:v>0.86103055989292887</c:v>
                </c:pt>
              </c:numCache>
            </c:numRef>
          </c:val>
          <c:smooth val="0"/>
          <c:extLst>
            <c:ext xmlns:c16="http://schemas.microsoft.com/office/drawing/2014/chart" uri="{C3380CC4-5D6E-409C-BE32-E72D297353CC}">
              <c16:uniqueId val="{00000001-0E3B-44FC-BD3A-9021FA6776CA}"/>
            </c:ext>
          </c:extLst>
        </c:ser>
        <c:dLbls>
          <c:showLegendKey val="0"/>
          <c:showVal val="0"/>
          <c:showCatName val="0"/>
          <c:showSerName val="0"/>
          <c:showPercent val="0"/>
          <c:showBubbleSize val="0"/>
        </c:dLbls>
        <c:marker val="1"/>
        <c:smooth val="0"/>
        <c:axId val="821790432"/>
        <c:axId val="821786496"/>
      </c:lineChart>
      <c:catAx>
        <c:axId val="807052744"/>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7053400"/>
        <c:crosses val="autoZero"/>
        <c:auto val="1"/>
        <c:lblAlgn val="ctr"/>
        <c:lblOffset val="100"/>
        <c:noMultiLvlLbl val="0"/>
      </c:catAx>
      <c:valAx>
        <c:axId val="807053400"/>
        <c:scaling>
          <c:orientation val="minMax"/>
        </c:scaling>
        <c:delete val="0"/>
        <c:axPos val="l"/>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7052744"/>
        <c:crosses val="autoZero"/>
        <c:crossBetween val="between"/>
      </c:valAx>
      <c:valAx>
        <c:axId val="821786496"/>
        <c:scaling>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1790432"/>
        <c:crosses val="max"/>
        <c:crossBetween val="between"/>
      </c:valAx>
      <c:catAx>
        <c:axId val="821790432"/>
        <c:scaling>
          <c:orientation val="minMax"/>
        </c:scaling>
        <c:delete val="1"/>
        <c:axPos val="b"/>
        <c:numFmt formatCode="General" sourceLinked="1"/>
        <c:majorTickMark val="none"/>
        <c:minorTickMark val="none"/>
        <c:tickLblPos val="nextTo"/>
        <c:crossAx val="8217864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[Dashboards.xlsx]Top 10!pt_Top10_Products</c:name>
    <c:fmtId val="8"/>
  </c:pivotSource>
  <c:chart>
    <c:title>
      <c:tx>
        <c:strRef>
          <c:f>'Top 10'!$F$3</c:f>
          <c:strCache>
            <c:ptCount val="1"/>
            <c:pt idx="0">
              <c:v>Top 10 Products</c:v>
            </c:pt>
          </c:strCache>
        </c:strRef>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ivotFmts>
      <c:pivotFmt>
        <c:idx val="0"/>
        <c:spPr>
          <a:pattFill prst="narHorz">
            <a:fgClr>
              <a:schemeClr val="accent1"/>
            </a:fgClr>
            <a:bgClr>
              <a:schemeClr val="accent1">
                <a:lumMod val="20000"/>
                <a:lumOff val="80000"/>
              </a:schemeClr>
            </a:bgClr>
          </a:pattFill>
          <a:ln>
            <a:noFill/>
          </a:ln>
          <a:effectLst>
            <a:innerShdw blurRad="114300">
              <a:schemeClr val="accent1"/>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circle"/>
          <c:size val="6"/>
          <c:spPr>
            <a:solidFill>
              <a:schemeClr val="accent2"/>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'Top 10'!$F$3</c:f>
              <c:strCache>
                <c:ptCount val="1"/>
                <c:pt idx="0">
                  <c:v>Total Sales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'Top 10'!$F$3</c:f>
              <c:strCache>
                <c:ptCount val="3"/>
                <c:pt idx="0">
                  <c:v>Clam Chowder</c:v>
                </c:pt>
                <c:pt idx="1">
                  <c:v>Chocolate Biscuits Mix</c:v>
                </c:pt>
                <c:pt idx="2">
                  <c:v>Chocolate</c:v>
                </c:pt>
              </c:strCache>
            </c:strRef>
          </c:cat>
          <c:val>
            <c:numRef>
              <c:f>'Top 10'!$F$3</c:f>
              <c:numCache>
                <c:formatCode>General</c:formatCode>
                <c:ptCount val="3"/>
                <c:pt idx="0">
                  <c:v>1930</c:v>
                </c:pt>
                <c:pt idx="1">
                  <c:v>184</c:v>
                </c:pt>
                <c:pt idx="2">
                  <c:v>127.5</c:v>
                </c:pt>
              </c:numCache>
            </c:numRef>
          </c:val>
          <c:extLst>
            <c:ext xmlns:c16="http://schemas.microsoft.com/office/drawing/2014/chart" uri="{C3380CC4-5D6E-409C-BE32-E72D297353CC}">
              <c16:uniqueId val="{00000000-8117-4565-9CEE-5C04D57435C1}"/>
            </c:ext>
          </c:extLst>
        </c:ser>
        <c:dLbls>
          <c:showLegendKey val="0"/>
          <c:showVal val="0"/>
          <c:showCatName val="0"/>
          <c:showSerName val="0"/>
          <c:showPercent val="0"/>
          <c:showBubbleSize val="0"/>
        </c:dLbls>
        <c:gapWidth val="75"/>
        <c:overlap val="-25"/>
        <c:axId val="834898800"/>
        <c:axId val="834903720"/>
      </c:barChart>
      <c:lineChart>
        <c:grouping val="standard"/>
        <c:varyColors val="0"/>
        <c:ser>
          <c:idx val="1"/>
          <c:order val="1"/>
          <c:tx>
            <c:strRef>
              <c:f>'Top 10'!$F$3</c:f>
              <c:strCache>
                <c:ptCount val="1"/>
                <c:pt idx="0">
                  <c:v>% of Total</c:v>
                </c:pt>
              </c:strCache>
            </c:strRef>
          </c:tx>
          <c:spPr>
            <a:ln w="28575" cap="rnd">
              <a:solidFill>
                <a:schemeClr val="accent2"/>
              </a:solidFill>
              <a:round/>
            </a:ln>
            <a:effectLst/>
          </c:spPr>
          <c:marker>
            <c:symbol val="circle"/>
            <c:size val="6"/>
            <c:spPr>
              <a:solidFill>
                <a:schemeClr val="accent2"/>
              </a:solidFill>
              <a:ln>
                <a:noFill/>
              </a:ln>
              <a:effectLst/>
            </c:spPr>
          </c:marker>
          <c:cat>
            <c:strRef>
              <c:f>'Top 10'!$F$3</c:f>
              <c:strCache>
                <c:ptCount val="3"/>
                <c:pt idx="0">
                  <c:v>Clam Chowder</c:v>
                </c:pt>
                <c:pt idx="1">
                  <c:v>Chocolate Biscuits Mix</c:v>
                </c:pt>
                <c:pt idx="2">
                  <c:v>Chocolate</c:v>
                </c:pt>
              </c:strCache>
            </c:strRef>
          </c:cat>
          <c:val>
            <c:numRef>
              <c:f>'Top 10'!$F$3</c:f>
              <c:numCache>
                <c:formatCode>0.0%</c:formatCode>
                <c:ptCount val="3"/>
                <c:pt idx="0">
                  <c:v>0.86103055989292887</c:v>
                </c:pt>
                <c:pt idx="1">
                  <c:v>8.2087887575284402E-2</c:v>
                </c:pt>
                <c:pt idx="2">
                  <c:v>5.6881552531786748E-2</c:v>
                </c:pt>
              </c:numCache>
            </c:numRef>
          </c:val>
          <c:smooth val="0"/>
          <c:extLst>
            <c:ext xmlns:c16="http://schemas.microsoft.com/office/drawing/2014/chart" uri="{C3380CC4-5D6E-409C-BE32-E72D297353CC}">
              <c16:uniqueId val="{00000001-8117-4565-9CEE-5C04D57435C1}"/>
            </c:ext>
          </c:extLst>
        </c:ser>
        <c:dLbls>
          <c:showLegendKey val="0"/>
          <c:showVal val="0"/>
          <c:showCatName val="0"/>
          <c:showSerName val="0"/>
          <c:showPercent val="0"/>
          <c:showBubbleSize val="0"/>
        </c:dLbls>
        <c:marker val="1"/>
        <c:smooth val="0"/>
        <c:axId val="834897160"/>
        <c:axId val="834896832"/>
      </c:lineChart>
      <c:catAx>
        <c:axId val="834898800"/>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4903720"/>
        <c:crosses val="autoZero"/>
        <c:auto val="1"/>
        <c:lblAlgn val="ctr"/>
        <c:lblOffset val="100"/>
        <c:noMultiLvlLbl val="0"/>
      </c:catAx>
      <c:valAx>
        <c:axId val="834903720"/>
        <c:scaling>
          <c:orientation val="minMax"/>
        </c:scaling>
        <c:delete val="0"/>
        <c:axPos val="l"/>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4898800"/>
        <c:crosses val="autoZero"/>
        <c:crossBetween val="between"/>
      </c:valAx>
      <c:valAx>
        <c:axId val="834896832"/>
        <c:scaling>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4897160"/>
        <c:crosses val="max"/>
        <c:crossBetween val="between"/>
      </c:valAx>
      <c:catAx>
        <c:axId val="834897160"/>
        <c:scaling>
          <c:orientation val="minMax"/>
        </c:scaling>
        <c:delete val="1"/>
        <c:axPos val="b"/>
        <c:numFmt formatCode="General" sourceLinked="1"/>
        <c:majorTickMark val="none"/>
        <c:minorTickMark val="none"/>
        <c:tickLblPos val="nextTo"/>
        <c:crossAx val="83489683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[Dashboards.xlsx]Top 10!pt_Top10_Customers</c:name>
    <c:fmtId val="3"/>
  </c:pivotSource>
  <c:chart>
    <c:title>
      <c:tx>
        <c:strRef>
          <c:f>'Top 10'!$J$3</c:f>
          <c:strCache>
            <c:ptCount val="1"/>
            <c:pt idx="0">
              <c:v>Top 10 Customers</c:v>
            </c:pt>
          </c:strCache>
        </c:strRef>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ivotFmts>
      <c:pivotFmt>
        <c:idx val="0"/>
        <c:spPr>
          <a:pattFill prst="narHorz">
            <a:fgClr>
              <a:schemeClr val="accent1"/>
            </a:fgClr>
            <a:bgClr>
              <a:schemeClr val="accent1">
                <a:lumMod val="20000"/>
                <a:lumOff val="80000"/>
              </a:schemeClr>
            </a:bgClr>
          </a:pattFill>
          <a:ln>
            <a:noFill/>
          </a:ln>
          <a:effectLst>
            <a:innerShdw blurRad="114300">
              <a:schemeClr val="accent1"/>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circle"/>
          <c:size val="6"/>
          <c:spPr>
            <a:solidFill>
              <a:schemeClr val="accent2"/>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'Top 10'!$J$3</c:f>
              <c:strCache>
                <c:ptCount val="1"/>
                <c:pt idx="0">
                  <c:v>Total Sales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'Top 10'!$J$3</c:f>
              <c:strCache>
                <c:ptCount val="3"/>
                <c:pt idx="0">
                  <c:v>Company C</c:v>
                </c:pt>
                <c:pt idx="1">
                  <c:v>Company D</c:v>
                </c:pt>
                <c:pt idx="2">
                  <c:v>Company CC</c:v>
                </c:pt>
              </c:strCache>
            </c:strRef>
          </c:cat>
          <c:val>
            <c:numRef>
              <c:f>'Top 10'!$J$3</c:f>
              <c:numCache>
                <c:formatCode>General</c:formatCode>
                <c:ptCount val="3"/>
                <c:pt idx="0">
                  <c:v>1930</c:v>
                </c:pt>
                <c:pt idx="1">
                  <c:v>184</c:v>
                </c:pt>
                <c:pt idx="2">
                  <c:v>127.5</c:v>
                </c:pt>
              </c:numCache>
            </c:numRef>
          </c:val>
          <c:extLst>
            <c:ext xmlns:c16="http://schemas.microsoft.com/office/drawing/2014/chart" uri="{C3380CC4-5D6E-409C-BE32-E72D297353CC}">
              <c16:uniqueId val="{00000000-E7CE-4FF3-8DDC-3463465B69B1}"/>
            </c:ext>
          </c:extLst>
        </c:ser>
        <c:dLbls>
          <c:showLegendKey val="0"/>
          <c:showVal val="0"/>
          <c:showCatName val="0"/>
          <c:showSerName val="0"/>
          <c:showPercent val="0"/>
          <c:showBubbleSize val="0"/>
        </c:dLbls>
        <c:gapWidth val="75"/>
        <c:overlap val="-25"/>
        <c:axId val="818088904"/>
        <c:axId val="818098744"/>
      </c:barChart>
      <c:lineChart>
        <c:grouping val="standard"/>
        <c:varyColors val="0"/>
        <c:ser>
          <c:idx val="1"/>
          <c:order val="1"/>
          <c:tx>
            <c:strRef>
              <c:f>'Top 10'!$J$3</c:f>
              <c:strCache>
                <c:ptCount val="1"/>
                <c:pt idx="0">
                  <c:v>% of Total</c:v>
                </c:pt>
              </c:strCache>
            </c:strRef>
          </c:tx>
          <c:spPr>
            <a:ln w="28575" cap="rnd">
              <a:solidFill>
                <a:schemeClr val="accent2"/>
              </a:solidFill>
              <a:round/>
            </a:ln>
            <a:effectLst/>
          </c:spPr>
          <c:marker>
            <c:symbol val="circle"/>
            <c:size val="6"/>
            <c:spPr>
              <a:solidFill>
                <a:schemeClr val="accent2"/>
              </a:solidFill>
              <a:ln>
                <a:noFill/>
              </a:ln>
              <a:effectLst/>
            </c:spPr>
          </c:marker>
          <c:cat>
            <c:strRef>
              <c:f>'Top 10'!$J$3</c:f>
              <c:strCache>
                <c:ptCount val="3"/>
                <c:pt idx="0">
                  <c:v>Company C</c:v>
                </c:pt>
                <c:pt idx="1">
                  <c:v>Company D</c:v>
                </c:pt>
                <c:pt idx="2">
                  <c:v>Company CC</c:v>
                </c:pt>
              </c:strCache>
            </c:strRef>
          </c:cat>
          <c:val>
            <c:numRef>
              <c:f>'Top 10'!$J$3</c:f>
              <c:numCache>
                <c:formatCode>0.0%</c:formatCode>
                <c:ptCount val="3"/>
                <c:pt idx="0">
                  <c:v>0.86103055989292887</c:v>
                </c:pt>
                <c:pt idx="1">
                  <c:v>8.2087887575284402E-2</c:v>
                </c:pt>
                <c:pt idx="2">
                  <c:v>5.6881552531786748E-2</c:v>
                </c:pt>
              </c:numCache>
            </c:numRef>
          </c:val>
          <c:smooth val="0"/>
          <c:extLst>
            <c:ext xmlns:c16="http://schemas.microsoft.com/office/drawing/2014/chart" uri="{C3380CC4-5D6E-409C-BE32-E72D297353CC}">
              <c16:uniqueId val="{00000001-E7CE-4FF3-8DDC-3463465B69B1}"/>
            </c:ext>
          </c:extLst>
        </c:ser>
        <c:dLbls>
          <c:showLegendKey val="0"/>
          <c:showVal val="0"/>
          <c:showCatName val="0"/>
          <c:showSerName val="0"/>
          <c:showPercent val="0"/>
          <c:showBubbleSize val="0"/>
        </c:dLbls>
        <c:marker val="1"/>
        <c:smooth val="0"/>
        <c:axId val="732642096"/>
        <c:axId val="732641112"/>
      </c:lineChart>
      <c:catAx>
        <c:axId val="818088904"/>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098744"/>
        <c:crosses val="autoZero"/>
        <c:auto val="1"/>
        <c:lblAlgn val="ctr"/>
        <c:lblOffset val="100"/>
        <c:noMultiLvlLbl val="0"/>
      </c:catAx>
      <c:valAx>
        <c:axId val="818098744"/>
        <c:scaling>
          <c:orientation val="minMax"/>
        </c:scaling>
        <c:delete val="0"/>
        <c:axPos val="l"/>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8088904"/>
        <c:crosses val="autoZero"/>
        <c:crossBetween val="between"/>
      </c:valAx>
      <c:valAx>
        <c:axId val="732641112"/>
        <c:scaling>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642096"/>
        <c:crosses val="max"/>
        <c:crossBetween val="between"/>
      </c:valAx>
      <c:catAx>
        <c:axId val="732642096"/>
        <c:scaling>
          <c:orientation val="minMax"/>
        </c:scaling>
        <c:delete val="1"/>
        <c:axPos val="b"/>
        <c:numFmt formatCode="General" sourceLinked="1"/>
        <c:majorTickMark val="none"/>
        <c:minorTickMark val="none"/>
        <c:tickLblPos val="nextTo"/>
        <c:crossAx val="73264111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[Dashboards.xlsx]Top 10!pt_Top10_SalesReps</c:name>
    <c:fmtId val="3"/>
  </c:pivotSource>
  <c:chart>
    <c:title>
      <c:tx>
        <c:strRef>
          <c:f>'Top 10'!$N$3</c:f>
          <c:strCache>
            <c:ptCount val="1"/>
            <c:pt idx="0">
              <c:v>Top Sales Reps</c:v>
            </c:pt>
          </c:strCache>
        </c:strRef>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ivotFmts>
      <c:pivotFmt>
        <c:idx val="0"/>
        <c:spPr>
          <a:pattFill prst="narHorz">
            <a:fgClr>
              <a:schemeClr val="accent1"/>
            </a:fgClr>
            <a:bgClr>
              <a:schemeClr val="accent1">
                <a:lumMod val="20000"/>
                <a:lumOff val="80000"/>
              </a:schemeClr>
            </a:bgClr>
          </a:pattFill>
          <a:ln>
            <a:noFill/>
          </a:ln>
          <a:effectLst>
            <a:innerShdw blurRad="114300">
              <a:schemeClr val="accent1"/>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circle"/>
          <c:size val="6"/>
          <c:spPr>
            <a:solidFill>
              <a:schemeClr val="accent2"/>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'Top 10'!$N$3</c:f>
              <c:strCache>
                <c:ptCount val="1"/>
                <c:pt idx="0">
                  <c:v>Total Sales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'Top 10'!$N$3</c:f>
              <c:strCache>
                <c:ptCount val="3"/>
                <c:pt idx="0">
                  <c:v>Mariya Sergienko</c:v>
                </c:pt>
                <c:pt idx="1">
                  <c:v>Anne Hellung-Larsen</c:v>
                </c:pt>
                <c:pt idx="2">
                  <c:v>Jan Kotas</c:v>
                </c:pt>
              </c:strCache>
            </c:strRef>
          </c:cat>
          <c:val>
            <c:numRef>
              <c:f>'Top 10'!$N$3</c:f>
              <c:numCache>
                <c:formatCode>General</c:formatCode>
                <c:ptCount val="3"/>
                <c:pt idx="0">
                  <c:v>1930</c:v>
                </c:pt>
                <c:pt idx="1">
                  <c:v>184</c:v>
                </c:pt>
                <c:pt idx="2">
                  <c:v>127.5</c:v>
                </c:pt>
              </c:numCache>
            </c:numRef>
          </c:val>
          <c:extLst>
            <c:ext xmlns:c16="http://schemas.microsoft.com/office/drawing/2014/chart" uri="{C3380CC4-5D6E-409C-BE32-E72D297353CC}">
              <c16:uniqueId val="{00000000-590E-43F8-9345-84B86863AEC0}"/>
            </c:ext>
          </c:extLst>
        </c:ser>
        <c:dLbls>
          <c:showLegendKey val="0"/>
          <c:showVal val="0"/>
          <c:showCatName val="0"/>
          <c:showSerName val="0"/>
          <c:showPercent val="0"/>
          <c:showBubbleSize val="0"/>
        </c:dLbls>
        <c:gapWidth val="75"/>
        <c:overlap val="-25"/>
        <c:axId val="806876728"/>
        <c:axId val="806875416"/>
      </c:barChart>
      <c:lineChart>
        <c:grouping val="standard"/>
        <c:varyColors val="0"/>
        <c:ser>
          <c:idx val="1"/>
          <c:order val="1"/>
          <c:tx>
            <c:strRef>
              <c:f>'Top 10'!$N$3</c:f>
              <c:strCache>
                <c:ptCount val="1"/>
                <c:pt idx="0">
                  <c:v>% of Total</c:v>
                </c:pt>
              </c:strCache>
            </c:strRef>
          </c:tx>
          <c:spPr>
            <a:ln w="28575" cap="rnd">
              <a:solidFill>
                <a:schemeClr val="accent2"/>
              </a:solidFill>
              <a:round/>
            </a:ln>
            <a:effectLst/>
          </c:spPr>
          <c:marker>
            <c:symbol val="circle"/>
            <c:size val="6"/>
            <c:spPr>
              <a:solidFill>
                <a:schemeClr val="accent2"/>
              </a:solidFill>
              <a:ln>
                <a:noFill/>
              </a:ln>
              <a:effectLst/>
            </c:spPr>
          </c:marker>
          <c:cat>
            <c:strRef>
              <c:f>'Top 10'!$N$3</c:f>
              <c:strCache>
                <c:ptCount val="3"/>
                <c:pt idx="0">
                  <c:v>Mariya Sergienko</c:v>
                </c:pt>
                <c:pt idx="1">
                  <c:v>Anne Hellung-Larsen</c:v>
                </c:pt>
                <c:pt idx="2">
                  <c:v>Jan Kotas</c:v>
                </c:pt>
              </c:strCache>
            </c:strRef>
          </c:cat>
          <c:val>
            <c:numRef>
              <c:f>'Top 10'!$N$3</c:f>
              <c:numCache>
                <c:formatCode>0.0%</c:formatCode>
                <c:ptCount val="3"/>
                <c:pt idx="0">
                  <c:v>0.86103055989292887</c:v>
                </c:pt>
                <c:pt idx="1">
                  <c:v>8.2087887575284402E-2</c:v>
                </c:pt>
                <c:pt idx="2">
                  <c:v>5.6881552531786748E-2</c:v>
                </c:pt>
              </c:numCache>
            </c:numRef>
          </c:val>
          <c:smooth val="0"/>
          <c:extLst>
            <c:ext xmlns:c16="http://schemas.microsoft.com/office/drawing/2014/chart" uri="{C3380CC4-5D6E-409C-BE32-E72D297353CC}">
              <c16:uniqueId val="{00000001-590E-43F8-9345-84B86863AEC0}"/>
            </c:ext>
          </c:extLst>
        </c:ser>
        <c:dLbls>
          <c:showLegendKey val="0"/>
          <c:showVal val="0"/>
          <c:showCatName val="0"/>
          <c:showSerName val="0"/>
          <c:showPercent val="0"/>
          <c:showBubbleSize val="0"/>
        </c:dLbls>
        <c:marker val="1"/>
        <c:smooth val="0"/>
        <c:axId val="806869840"/>
        <c:axId val="806863936"/>
      </c:lineChart>
      <c:catAx>
        <c:axId val="80687672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6875416"/>
        <c:crosses val="autoZero"/>
        <c:auto val="1"/>
        <c:lblAlgn val="ctr"/>
        <c:lblOffset val="100"/>
        <c:noMultiLvlLbl val="0"/>
      </c:catAx>
      <c:valAx>
        <c:axId val="806875416"/>
        <c:scaling>
          <c:orientation val="minMax"/>
        </c:scaling>
        <c:delete val="0"/>
        <c:axPos val="l"/>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6876728"/>
        <c:crosses val="autoZero"/>
        <c:crossBetween val="between"/>
      </c:valAx>
      <c:valAx>
        <c:axId val="806863936"/>
        <c:scaling>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6869840"/>
        <c:crosses val="max"/>
        <c:crossBetween val="between"/>
      </c:valAx>
      <c:catAx>
        <c:axId val="806869840"/>
        <c:scaling>
          <c:orientation val="minMax"/>
        </c:scaling>
        <c:delete val="1"/>
        <c:axPos val="b"/>
        <c:numFmt formatCode="General" sourceLinked="1"/>
        <c:majorTickMark val="none"/>
        <c:minorTickMark val="none"/>
        <c:tickLblPos val="nextTo"/>
        <c:crossAx val="80686393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[Dashboards.xlsx]Create PivotCharts!pt_3b</c:name>
    <c:fmtId val="0"/>
  </c:pivotSource>
  <c:chart>
    <c:title>
      <c:tx>
        <c:strRef>
          <c:f>'Create PivotCharts'!$E$3</c:f>
          <c:strCache>
            <c:ptCount val="1"/>
            <c:pt idx="0">
              <c:v> Product</c:v>
            </c:pt>
          </c:strCache>
        </c:strRef>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ivotFmts>
      <c:pivotFmt>
        <c:idx val="0"/>
        <c:spPr>
          <a:pattFill prst="narHorz">
            <a:fgClr>
              <a:schemeClr val="accent1"/>
            </a:fgClr>
            <a:bgClr>
              <a:schemeClr val="accent1">
                <a:lumMod val="20000"/>
                <a:lumOff val="80000"/>
              </a:schemeClr>
            </a:bgClr>
          </a:pattFill>
          <a:ln>
            <a:noFill/>
          </a:ln>
          <a:effectLst>
            <a:innerShdw blurRad="114300">
              <a:schemeClr val="accent1"/>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circle"/>
          <c:size val="6"/>
          <c:spPr>
            <a:solidFill>
              <a:schemeClr val="accent2"/>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'Create PivotCharts'!$E$3</c:f>
              <c:strCache>
                <c:ptCount val="1"/>
                <c:pt idx="0">
                  <c:v> Sales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'Create PivotCharts'!$E$3</c:f>
              <c:strCache>
                <c:ptCount val="10"/>
                <c:pt idx="0">
                  <c:v>Beer</c:v>
                </c:pt>
                <c:pt idx="1">
                  <c:v>Boysenberry Spread</c:v>
                </c:pt>
                <c:pt idx="2">
                  <c:v>Chocolate</c:v>
                </c:pt>
                <c:pt idx="3">
                  <c:v>Clam Chowder</c:v>
                </c:pt>
                <c:pt idx="4">
                  <c:v>Coffee</c:v>
                </c:pt>
                <c:pt idx="5">
                  <c:v>Crab Meat</c:v>
                </c:pt>
                <c:pt idx="6">
                  <c:v>Curry Sauce</c:v>
                </c:pt>
                <c:pt idx="7">
                  <c:v>Dried Apples</c:v>
                </c:pt>
                <c:pt idx="8">
                  <c:v>Marmalade</c:v>
                </c:pt>
                <c:pt idx="9">
                  <c:v>Mozzarella</c:v>
                </c:pt>
              </c:strCache>
            </c:strRef>
          </c:cat>
          <c:val>
            <c:numRef>
              <c:f>'Create PivotCharts'!$E$3</c:f>
              <c:numCache>
                <c:formatCode>General</c:formatCode>
                <c:ptCount val="10"/>
                <c:pt idx="0">
                  <c:v>6818</c:v>
                </c:pt>
                <c:pt idx="1">
                  <c:v>2500</c:v>
                </c:pt>
                <c:pt idx="2">
                  <c:v>2550</c:v>
                </c:pt>
                <c:pt idx="3">
                  <c:v>2798.5</c:v>
                </c:pt>
                <c:pt idx="4">
                  <c:v>14950</c:v>
                </c:pt>
                <c:pt idx="5">
                  <c:v>2208</c:v>
                </c:pt>
                <c:pt idx="6">
                  <c:v>2600</c:v>
                </c:pt>
                <c:pt idx="7">
                  <c:v>2120</c:v>
                </c:pt>
                <c:pt idx="8">
                  <c:v>3240</c:v>
                </c:pt>
                <c:pt idx="9">
                  <c:v>3132</c:v>
                </c:pt>
              </c:numCache>
            </c:numRef>
          </c:val>
          <c:extLst>
            <c:ext xmlns:c16="http://schemas.microsoft.com/office/drawing/2014/chart" uri="{C3380CC4-5D6E-409C-BE32-E72D297353CC}">
              <c16:uniqueId val="{00000000-EC6F-4BE2-8363-809F36C5BB80}"/>
            </c:ext>
          </c:extLst>
        </c:ser>
        <c:dLbls>
          <c:showLegendKey val="0"/>
          <c:showVal val="0"/>
          <c:showCatName val="0"/>
          <c:showSerName val="0"/>
          <c:showPercent val="0"/>
          <c:showBubbleSize val="0"/>
        </c:dLbls>
        <c:gapWidth val="75"/>
        <c:overlap val="-25"/>
        <c:axId val="844337688"/>
        <c:axId val="844338016"/>
      </c:barChart>
      <c:lineChart>
        <c:grouping val="standard"/>
        <c:varyColors val="0"/>
        <c:ser>
          <c:idx val="1"/>
          <c:order val="1"/>
          <c:tx>
            <c:strRef>
              <c:f>'Create PivotCharts'!$E$3</c:f>
              <c:strCache>
                <c:ptCount val="1"/>
                <c:pt idx="0">
                  <c:v>% Total</c:v>
                </c:pt>
              </c:strCache>
            </c:strRef>
          </c:tx>
          <c:spPr>
            <a:ln w="28575" cap="rnd">
              <a:solidFill>
                <a:schemeClr val="accent2"/>
              </a:solidFill>
              <a:round/>
            </a:ln>
            <a:effectLst/>
          </c:spPr>
          <c:marker>
            <c:symbol val="circle"/>
            <c:size val="6"/>
            <c:spPr>
              <a:solidFill>
                <a:schemeClr val="accent2"/>
              </a:solidFill>
              <a:ln>
                <a:noFill/>
              </a:ln>
              <a:effectLst/>
            </c:spPr>
          </c:marker>
          <c:cat>
            <c:strRef>
              <c:f>'Create PivotCharts'!$E$3</c:f>
              <c:strCache>
                <c:ptCount val="10"/>
                <c:pt idx="0">
                  <c:v>Beer</c:v>
                </c:pt>
                <c:pt idx="1">
                  <c:v>Boysenberry Spread</c:v>
                </c:pt>
                <c:pt idx="2">
                  <c:v>Chocolate</c:v>
                </c:pt>
                <c:pt idx="3">
                  <c:v>Clam Chowder</c:v>
                </c:pt>
                <c:pt idx="4">
                  <c:v>Coffee</c:v>
                </c:pt>
                <c:pt idx="5">
                  <c:v>Crab Meat</c:v>
                </c:pt>
                <c:pt idx="6">
                  <c:v>Curry Sauce</c:v>
                </c:pt>
                <c:pt idx="7">
                  <c:v>Dried Apples</c:v>
                </c:pt>
                <c:pt idx="8">
                  <c:v>Marmalade</c:v>
                </c:pt>
                <c:pt idx="9">
                  <c:v>Mozzarella</c:v>
                </c:pt>
              </c:strCache>
            </c:strRef>
          </c:cat>
          <c:val>
            <c:numRef>
              <c:f>'Create PivotCharts'!$E$3</c:f>
              <c:numCache>
                <c:formatCode>0.00%</c:formatCode>
                <c:ptCount val="10"/>
                <c:pt idx="0">
                  <c:v>0.15886663637528689</c:v>
                </c:pt>
                <c:pt idx="1">
                  <c:v>5.8252653408362748E-2</c:v>
                </c:pt>
                <c:pt idx="2">
                  <c:v>5.9417706476530004E-2</c:v>
                </c:pt>
                <c:pt idx="3">
                  <c:v>6.5208020225321267E-2</c:v>
                </c:pt>
                <c:pt idx="4">
                  <c:v>0.34835086738200927</c:v>
                </c:pt>
                <c:pt idx="5">
                  <c:v>5.1448743490265979E-2</c:v>
                </c:pt>
                <c:pt idx="6">
                  <c:v>6.0582759544697259E-2</c:v>
                </c:pt>
                <c:pt idx="7">
                  <c:v>4.9398250090291612E-2</c:v>
                </c:pt>
                <c:pt idx="8">
                  <c:v>7.5495438817238122E-2</c:v>
                </c:pt>
                <c:pt idx="9">
                  <c:v>7.2978924189996852E-2</c:v>
                </c:pt>
              </c:numCache>
            </c:numRef>
          </c:val>
          <c:smooth val="0"/>
          <c:extLst>
            <c:ext xmlns:c16="http://schemas.microsoft.com/office/drawing/2014/chart" uri="{C3380CC4-5D6E-409C-BE32-E72D297353CC}">
              <c16:uniqueId val="{00000001-EC6F-4BE2-8363-809F36C5BB80}"/>
            </c:ext>
          </c:extLst>
        </c:ser>
        <c:dLbls>
          <c:showLegendKey val="0"/>
          <c:showVal val="0"/>
          <c:showCatName val="0"/>
          <c:showSerName val="0"/>
          <c:showPercent val="0"/>
          <c:showBubbleSize val="0"/>
        </c:dLbls>
        <c:marker val="1"/>
        <c:smooth val="0"/>
        <c:axId val="844341296"/>
        <c:axId val="844341624"/>
      </c:lineChart>
      <c:catAx>
        <c:axId val="84433768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338016"/>
        <c:crosses val="autoZero"/>
        <c:auto val="1"/>
        <c:lblAlgn val="ctr"/>
        <c:lblOffset val="100"/>
        <c:noMultiLvlLbl val="0"/>
      </c:catAx>
      <c:valAx>
        <c:axId val="844338016"/>
        <c:scaling>
          <c:orientation val="minMax"/>
        </c:scaling>
        <c:delete val="0"/>
        <c:axPos val="l"/>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337688"/>
        <c:crosses val="autoZero"/>
        <c:crossBetween val="between"/>
      </c:valAx>
      <c:valAx>
        <c:axId val="844341624"/>
        <c:scaling>
          <c:orientation val="minMax"/>
        </c:scaling>
        <c:delete val="0"/>
        <c:axPos val="r"/>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341296"/>
        <c:crosses val="max"/>
        <c:crossBetween val="between"/>
      </c:valAx>
      <c:catAx>
        <c:axId val="844341296"/>
        <c:scaling>
          <c:orientation val="minMax"/>
        </c:scaling>
        <c:delete val="1"/>
        <c:axPos val="b"/>
        <c:numFmt formatCode="General" sourceLinked="1"/>
        <c:majorTickMark val="none"/>
        <c:minorTickMark val="none"/>
        <c:tickLblPos val="nextTo"/>
        <c:crossAx val="8443416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[Dashboards.xlsx]Create PivotCharts!pt_3c</c:name>
    <c:fmtId val="0"/>
  </c:pivotSource>
  <c:chart>
    <c:title>
      <c:tx>
        <c:strRef>
          <c:f>'Create PivotCharts'!$I$3</c:f>
          <c:strCache>
            <c:ptCount val="1"/>
            <c:pt idx="0">
              <c:v> Company</c:v>
            </c:pt>
          </c:strCache>
        </c:strRef>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ivotFmts>
      <c:pivotFmt>
        <c:idx val="0"/>
        <c:spPr>
          <a:pattFill prst="narHorz">
            <a:fgClr>
              <a:schemeClr val="accent1"/>
            </a:fgClr>
            <a:bgClr>
              <a:schemeClr val="accent1">
                <a:lumMod val="20000"/>
                <a:lumOff val="80000"/>
              </a:schemeClr>
            </a:bgClr>
          </a:pattFill>
          <a:ln>
            <a:noFill/>
          </a:ln>
          <a:effectLst>
            <a:innerShdw blurRad="114300">
              <a:schemeClr val="accent1"/>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circle"/>
          <c:size val="6"/>
          <c:spPr>
            <a:solidFill>
              <a:schemeClr val="accent2"/>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'Create PivotCharts'!$I$3</c:f>
              <c:strCache>
                <c:ptCount val="1"/>
                <c:pt idx="0">
                  <c:v> Sales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'Create PivotCharts'!$I$3</c:f>
              <c:strCache>
                <c:ptCount val="14"/>
                <c:pt idx="0">
                  <c:v>Company A</c:v>
                </c:pt>
                <c:pt idx="1">
                  <c:v>Company AA</c:v>
                </c:pt>
                <c:pt idx="2">
                  <c:v>Company BB</c:v>
                </c:pt>
                <c:pt idx="3">
                  <c:v>Company C</c:v>
                </c:pt>
                <c:pt idx="4">
                  <c:v>Company CC</c:v>
                </c:pt>
                <c:pt idx="5">
                  <c:v>Company D</c:v>
                </c:pt>
                <c:pt idx="6">
                  <c:v>Company F</c:v>
                </c:pt>
                <c:pt idx="7">
                  <c:v>Company H</c:v>
                </c:pt>
                <c:pt idx="8">
                  <c:v>Company I</c:v>
                </c:pt>
                <c:pt idx="9">
                  <c:v>Company J</c:v>
                </c:pt>
                <c:pt idx="10">
                  <c:v>Company K</c:v>
                </c:pt>
                <c:pt idx="11">
                  <c:v>Company L</c:v>
                </c:pt>
                <c:pt idx="12">
                  <c:v>Company Y</c:v>
                </c:pt>
                <c:pt idx="13">
                  <c:v>Company Z</c:v>
                </c:pt>
              </c:strCache>
            </c:strRef>
          </c:cat>
          <c:val>
            <c:numRef>
              <c:f>'Create PivotCharts'!$I$3</c:f>
              <c:numCache>
                <c:formatCode>General</c:formatCode>
                <c:ptCount val="14"/>
                <c:pt idx="0">
                  <c:v>736</c:v>
                </c:pt>
                <c:pt idx="1">
                  <c:v>1505</c:v>
                </c:pt>
                <c:pt idx="2">
                  <c:v>15432.5</c:v>
                </c:pt>
                <c:pt idx="3">
                  <c:v>2550</c:v>
                </c:pt>
                <c:pt idx="4">
                  <c:v>2905.5</c:v>
                </c:pt>
                <c:pt idx="5">
                  <c:v>4569</c:v>
                </c:pt>
                <c:pt idx="6">
                  <c:v>8007.5</c:v>
                </c:pt>
                <c:pt idx="7">
                  <c:v>4683</c:v>
                </c:pt>
                <c:pt idx="8">
                  <c:v>3786.5</c:v>
                </c:pt>
                <c:pt idx="9">
                  <c:v>1412.5</c:v>
                </c:pt>
                <c:pt idx="10">
                  <c:v>800</c:v>
                </c:pt>
                <c:pt idx="11">
                  <c:v>1190</c:v>
                </c:pt>
                <c:pt idx="12">
                  <c:v>860</c:v>
                </c:pt>
                <c:pt idx="13">
                  <c:v>3625.25</c:v>
                </c:pt>
              </c:numCache>
            </c:numRef>
          </c:val>
          <c:extLst>
            <c:ext xmlns:c16="http://schemas.microsoft.com/office/drawing/2014/chart" uri="{C3380CC4-5D6E-409C-BE32-E72D297353CC}">
              <c16:uniqueId val="{00000000-FAD3-431A-8717-1E8283609133}"/>
            </c:ext>
          </c:extLst>
        </c:ser>
        <c:dLbls>
          <c:showLegendKey val="0"/>
          <c:showVal val="0"/>
          <c:showCatName val="0"/>
          <c:showSerName val="0"/>
          <c:showPercent val="0"/>
          <c:showBubbleSize val="0"/>
        </c:dLbls>
        <c:gapWidth val="75"/>
        <c:overlap val="-25"/>
        <c:axId val="842836424"/>
        <c:axId val="842837408"/>
      </c:barChart>
      <c:lineChart>
        <c:grouping val="standard"/>
        <c:varyColors val="0"/>
        <c:ser>
          <c:idx val="1"/>
          <c:order val="1"/>
          <c:tx>
            <c:strRef>
              <c:f>'Create PivotCharts'!$I$3</c:f>
              <c:strCache>
                <c:ptCount val="1"/>
                <c:pt idx="0">
                  <c:v>% Total</c:v>
                </c:pt>
              </c:strCache>
            </c:strRef>
          </c:tx>
          <c:spPr>
            <a:ln w="28575" cap="rnd">
              <a:solidFill>
                <a:schemeClr val="accent2"/>
              </a:solidFill>
              <a:round/>
            </a:ln>
            <a:effectLst/>
          </c:spPr>
          <c:marker>
            <c:symbol val="circle"/>
            <c:size val="6"/>
            <c:spPr>
              <a:solidFill>
                <a:schemeClr val="accent2"/>
              </a:solidFill>
              <a:ln>
                <a:noFill/>
              </a:ln>
              <a:effectLst/>
            </c:spPr>
          </c:marker>
          <c:cat>
            <c:strRef>
              <c:f>'Create PivotCharts'!$I$3</c:f>
              <c:strCache>
                <c:ptCount val="14"/>
                <c:pt idx="0">
                  <c:v>Company A</c:v>
                </c:pt>
                <c:pt idx="1">
                  <c:v>Company AA</c:v>
                </c:pt>
                <c:pt idx="2">
                  <c:v>Company BB</c:v>
                </c:pt>
                <c:pt idx="3">
                  <c:v>Company C</c:v>
                </c:pt>
                <c:pt idx="4">
                  <c:v>Company CC</c:v>
                </c:pt>
                <c:pt idx="5">
                  <c:v>Company D</c:v>
                </c:pt>
                <c:pt idx="6">
                  <c:v>Company F</c:v>
                </c:pt>
                <c:pt idx="7">
                  <c:v>Company H</c:v>
                </c:pt>
                <c:pt idx="8">
                  <c:v>Company I</c:v>
                </c:pt>
                <c:pt idx="9">
                  <c:v>Company J</c:v>
                </c:pt>
                <c:pt idx="10">
                  <c:v>Company K</c:v>
                </c:pt>
                <c:pt idx="11">
                  <c:v>Company L</c:v>
                </c:pt>
                <c:pt idx="12">
                  <c:v>Company Y</c:v>
                </c:pt>
                <c:pt idx="13">
                  <c:v>Company Z</c:v>
                </c:pt>
              </c:strCache>
            </c:strRef>
          </c:cat>
          <c:val>
            <c:numRef>
              <c:f>'Create PivotCharts'!$I$3</c:f>
              <c:numCache>
                <c:formatCode>0.00%</c:formatCode>
                <c:ptCount val="14"/>
                <c:pt idx="0">
                  <c:v>1.4136786858166347E-2</c:v>
                </c:pt>
                <c:pt idx="1">
                  <c:v>2.8907424214049394E-2</c:v>
                </c:pt>
                <c:pt idx="2">
                  <c:v>0.29642114563675565</c:v>
                </c:pt>
                <c:pt idx="3">
                  <c:v>4.8979356641744819E-2</c:v>
                </c:pt>
                <c:pt idx="4">
                  <c:v>5.5807655185329243E-2</c:v>
                </c:pt>
                <c:pt idx="5">
                  <c:v>8.7759482547502779E-2</c:v>
                </c:pt>
                <c:pt idx="6">
                  <c:v>0.15380478365049868</c:v>
                </c:pt>
                <c:pt idx="7">
                  <c:v>8.994914790325137E-2</c:v>
                </c:pt>
                <c:pt idx="8">
                  <c:v>7.2729542715281079E-2</c:v>
                </c:pt>
                <c:pt idx="9">
                  <c:v>2.713072206135865E-2</c:v>
                </c:pt>
                <c:pt idx="10">
                  <c:v>1.5366072671919943E-2</c:v>
                </c:pt>
                <c:pt idx="11">
                  <c:v>2.2857033099480915E-2</c:v>
                </c:pt>
                <c:pt idx="12">
                  <c:v>1.6518528122313938E-2</c:v>
                </c:pt>
                <c:pt idx="13">
                  <c:v>6.963231869234722E-2</c:v>
                </c:pt>
              </c:numCache>
            </c:numRef>
          </c:val>
          <c:smooth val="0"/>
          <c:extLst>
            <c:ext xmlns:c16="http://schemas.microsoft.com/office/drawing/2014/chart" uri="{C3380CC4-5D6E-409C-BE32-E72D297353CC}">
              <c16:uniqueId val="{00000001-FAD3-431A-8717-1E8283609133}"/>
            </c:ext>
          </c:extLst>
        </c:ser>
        <c:dLbls>
          <c:showLegendKey val="0"/>
          <c:showVal val="0"/>
          <c:showCatName val="0"/>
          <c:showSerName val="0"/>
          <c:showPercent val="0"/>
          <c:showBubbleSize val="0"/>
        </c:dLbls>
        <c:marker val="1"/>
        <c:smooth val="0"/>
        <c:axId val="842840360"/>
        <c:axId val="842842984"/>
      </c:lineChart>
      <c:catAx>
        <c:axId val="842836424"/>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837408"/>
        <c:crosses val="autoZero"/>
        <c:auto val="1"/>
        <c:lblAlgn val="ctr"/>
        <c:lblOffset val="100"/>
        <c:noMultiLvlLbl val="0"/>
      </c:catAx>
      <c:valAx>
        <c:axId val="842837408"/>
        <c:scaling>
          <c:orientation val="minMax"/>
        </c:scaling>
        <c:delete val="0"/>
        <c:axPos val="l"/>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836424"/>
        <c:crosses val="autoZero"/>
        <c:crossBetween val="between"/>
      </c:valAx>
      <c:valAx>
        <c:axId val="842842984"/>
        <c:scaling>
          <c:orientation val="minMax"/>
        </c:scaling>
        <c:delete val="0"/>
        <c:axPos val="r"/>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840360"/>
        <c:crosses val="max"/>
        <c:crossBetween val="between"/>
      </c:valAx>
      <c:catAx>
        <c:axId val="842840360"/>
        <c:scaling>
          <c:orientation val="minMax"/>
        </c:scaling>
        <c:delete val="1"/>
        <c:axPos val="b"/>
        <c:numFmt formatCode="General" sourceLinked="1"/>
        <c:majorTickMark val="none"/>
        <c:minorTickMark val="none"/>
        <c:tickLblPos val="nextTo"/>
        <c:crossAx val="8428429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[Dashboards.xlsx]Create PivotCharts!pt_3d</c:name>
    <c:fmtId val="0"/>
  </c:pivotSource>
  <c:chart>
    <c:title>
      <c:tx>
        <c:strRef>
          <c:f>'Create PivotCharts'!$M$3</c:f>
          <c:strCache>
            <c:ptCount val="1"/>
            <c:pt idx="0">
              <c:v>Sales Rep</c:v>
            </c:pt>
          </c:strCache>
        </c:strRef>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ivotFmts>
      <c:pivotFmt>
        <c:idx val="0"/>
        <c:spPr>
          <a:pattFill prst="narHorz">
            <a:fgClr>
              <a:schemeClr val="accent1"/>
            </a:fgClr>
            <a:bgClr>
              <a:schemeClr val="accent1">
                <a:lumMod val="20000"/>
                <a:lumOff val="80000"/>
              </a:schemeClr>
            </a:bgClr>
          </a:pattFill>
          <a:ln>
            <a:noFill/>
          </a:ln>
          <a:effectLst>
            <a:innerShdw blurRad="114300">
              <a:schemeClr val="accent1"/>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circle"/>
          <c:size val="6"/>
          <c:spPr>
            <a:solidFill>
              <a:schemeClr val="accent2"/>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'Create PivotCharts'!$M$3</c:f>
              <c:strCache>
                <c:ptCount val="1"/>
                <c:pt idx="0">
                  <c:v> Sales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'Create PivotCharts'!$M$3</c:f>
              <c:strCache>
                <c:ptCount val="8"/>
                <c:pt idx="0">
                  <c:v>Andrew Cencini</c:v>
                </c:pt>
                <c:pt idx="1">
                  <c:v>Anne Hellung-Larsen</c:v>
                </c:pt>
                <c:pt idx="2">
                  <c:v>Jan Kotas</c:v>
                </c:pt>
                <c:pt idx="3">
                  <c:v>Laura Giussani</c:v>
                </c:pt>
                <c:pt idx="4">
                  <c:v>Mariya Sergienko</c:v>
                </c:pt>
                <c:pt idx="5">
                  <c:v>Michael Neipper</c:v>
                </c:pt>
                <c:pt idx="6">
                  <c:v>Nancy Freehafer</c:v>
                </c:pt>
                <c:pt idx="7">
                  <c:v>Robert Zare</c:v>
                </c:pt>
              </c:strCache>
            </c:strRef>
          </c:cat>
          <c:val>
            <c:numRef>
              <c:f>'Create PivotCharts'!$M$3</c:f>
              <c:numCache>
                <c:formatCode>General</c:formatCode>
                <c:ptCount val="8"/>
                <c:pt idx="0">
                  <c:v>2617.5</c:v>
                </c:pt>
                <c:pt idx="1">
                  <c:v>19974.25</c:v>
                </c:pt>
                <c:pt idx="2">
                  <c:v>5787.5</c:v>
                </c:pt>
                <c:pt idx="3">
                  <c:v>680</c:v>
                </c:pt>
                <c:pt idx="4">
                  <c:v>6278</c:v>
                </c:pt>
                <c:pt idx="5">
                  <c:v>6378</c:v>
                </c:pt>
                <c:pt idx="6">
                  <c:v>6561</c:v>
                </c:pt>
                <c:pt idx="7">
                  <c:v>3786.5</c:v>
                </c:pt>
              </c:numCache>
            </c:numRef>
          </c:val>
          <c:extLst>
            <c:ext xmlns:c16="http://schemas.microsoft.com/office/drawing/2014/chart" uri="{C3380CC4-5D6E-409C-BE32-E72D297353CC}">
              <c16:uniqueId val="{00000000-E991-4EB2-BED0-417E41DE058C}"/>
            </c:ext>
          </c:extLst>
        </c:ser>
        <c:dLbls>
          <c:showLegendKey val="0"/>
          <c:showVal val="0"/>
          <c:showCatName val="0"/>
          <c:showSerName val="0"/>
          <c:showPercent val="0"/>
          <c:showBubbleSize val="0"/>
        </c:dLbls>
        <c:gapWidth val="75"/>
        <c:overlap val="-25"/>
        <c:axId val="402608432"/>
        <c:axId val="402613024"/>
      </c:barChart>
      <c:lineChart>
        <c:grouping val="standard"/>
        <c:varyColors val="0"/>
        <c:ser>
          <c:idx val="1"/>
          <c:order val="1"/>
          <c:tx>
            <c:strRef>
              <c:f>'Create PivotCharts'!$M$3</c:f>
              <c:strCache>
                <c:ptCount val="1"/>
                <c:pt idx="0">
                  <c:v>% Total</c:v>
                </c:pt>
              </c:strCache>
            </c:strRef>
          </c:tx>
          <c:spPr>
            <a:ln w="28575" cap="rnd">
              <a:solidFill>
                <a:schemeClr val="accent2"/>
              </a:solidFill>
              <a:round/>
            </a:ln>
            <a:effectLst/>
          </c:spPr>
          <c:marker>
            <c:symbol val="circle"/>
            <c:size val="6"/>
            <c:spPr>
              <a:solidFill>
                <a:schemeClr val="accent2"/>
              </a:solidFill>
              <a:ln>
                <a:noFill/>
              </a:ln>
              <a:effectLst/>
            </c:spPr>
          </c:marker>
          <c:cat>
            <c:strRef>
              <c:f>'Create PivotCharts'!$M$3</c:f>
              <c:strCache>
                <c:ptCount val="8"/>
                <c:pt idx="0">
                  <c:v>Andrew Cencini</c:v>
                </c:pt>
                <c:pt idx="1">
                  <c:v>Anne Hellung-Larsen</c:v>
                </c:pt>
                <c:pt idx="2">
                  <c:v>Jan Kotas</c:v>
                </c:pt>
                <c:pt idx="3">
                  <c:v>Laura Giussani</c:v>
                </c:pt>
                <c:pt idx="4">
                  <c:v>Mariya Sergienko</c:v>
                </c:pt>
                <c:pt idx="5">
                  <c:v>Michael Neipper</c:v>
                </c:pt>
                <c:pt idx="6">
                  <c:v>Nancy Freehafer</c:v>
                </c:pt>
                <c:pt idx="7">
                  <c:v>Robert Zare</c:v>
                </c:pt>
              </c:strCache>
            </c:strRef>
          </c:cat>
          <c:val>
            <c:numRef>
              <c:f>'Create PivotCharts'!$M$3</c:f>
              <c:numCache>
                <c:formatCode>0.00%</c:formatCode>
                <c:ptCount val="8"/>
                <c:pt idx="0">
                  <c:v>5.0275869023438065E-2</c:v>
                </c:pt>
                <c:pt idx="1">
                  <c:v>0.38365722133387115</c:v>
                </c:pt>
                <c:pt idx="2">
                  <c:v>0.11116393198592084</c:v>
                </c:pt>
                <c:pt idx="3">
                  <c:v>1.3061161771131952E-2</c:v>
                </c:pt>
                <c:pt idx="4">
                  <c:v>0.12058525529289175</c:v>
                </c:pt>
                <c:pt idx="5">
                  <c:v>0.12250601437688174</c:v>
                </c:pt>
                <c:pt idx="6">
                  <c:v>0.12602100350058343</c:v>
                </c:pt>
                <c:pt idx="7">
                  <c:v>7.2729542715281079E-2</c:v>
                </c:pt>
              </c:numCache>
            </c:numRef>
          </c:val>
          <c:smooth val="0"/>
          <c:extLst>
            <c:ext xmlns:c16="http://schemas.microsoft.com/office/drawing/2014/chart" uri="{C3380CC4-5D6E-409C-BE32-E72D297353CC}">
              <c16:uniqueId val="{00000001-E991-4EB2-BED0-417E41DE058C}"/>
            </c:ext>
          </c:extLst>
        </c:ser>
        <c:dLbls>
          <c:showLegendKey val="0"/>
          <c:showVal val="0"/>
          <c:showCatName val="0"/>
          <c:showSerName val="0"/>
          <c:showPercent val="0"/>
          <c:showBubbleSize val="0"/>
        </c:dLbls>
        <c:marker val="1"/>
        <c:smooth val="0"/>
        <c:axId val="610752088"/>
        <c:axId val="610751760"/>
      </c:lineChart>
      <c:catAx>
        <c:axId val="40260843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2613024"/>
        <c:crosses val="autoZero"/>
        <c:auto val="1"/>
        <c:lblAlgn val="ctr"/>
        <c:lblOffset val="100"/>
        <c:noMultiLvlLbl val="0"/>
      </c:catAx>
      <c:valAx>
        <c:axId val="402613024"/>
        <c:scaling>
          <c:orientation val="minMax"/>
        </c:scaling>
        <c:delete val="0"/>
        <c:axPos val="l"/>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2608432"/>
        <c:crosses val="autoZero"/>
        <c:crossBetween val="between"/>
      </c:valAx>
      <c:valAx>
        <c:axId val="610751760"/>
        <c:scaling>
          <c:orientation val="minMax"/>
        </c:scaling>
        <c:delete val="0"/>
        <c:axPos val="r"/>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0752088"/>
        <c:crosses val="max"/>
        <c:crossBetween val="between"/>
      </c:valAx>
      <c:catAx>
        <c:axId val="610752088"/>
        <c:scaling>
          <c:orientation val="minMax"/>
        </c:scaling>
        <c:delete val="1"/>
        <c:axPos val="b"/>
        <c:numFmt formatCode="General" sourceLinked="1"/>
        <c:majorTickMark val="none"/>
        <c:minorTickMark val="none"/>
        <c:tickLblPos val="nextTo"/>
        <c:crossAx val="6107517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[Dashboards.xlsx]Create PivotCharts!PivotTable2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'Create PivotCharts'!$Y$3</c:f>
              <c:strCache>
                <c:ptCount val="1"/>
                <c:pt idx="0">
                  <c:v> Sales</c:v>
                </c:pt>
              </c:strCache>
            </c:strRef>
          </c:tx>
          <c:spPr>
            <a:solidFill>
              <a:schemeClr val="accent1"/>
            </a:solidFill>
            <a:ln>
              <a:noFill/>
            </a:ln>
            <a:effectLst/>
          </c:spPr>
          <c:invertIfNegative val="0"/>
          <c:cat>
            <c:strRef>
              <c:f>'Create PivotCharts'!$X$4:$X$15</c:f>
              <c:strCache>
                <c:ptCount val="11"/>
                <c:pt idx="0">
                  <c:v>Chicago</c:v>
                </c:pt>
                <c:pt idx="1">
                  <c:v>Denver</c:v>
                </c:pt>
                <c:pt idx="2">
                  <c:v>Las Vegas</c:v>
                </c:pt>
                <c:pt idx="3">
                  <c:v>Los Angelas</c:v>
                </c:pt>
                <c:pt idx="4">
                  <c:v>Memphis</c:v>
                </c:pt>
                <c:pt idx="5">
                  <c:v>Miami</c:v>
                </c:pt>
                <c:pt idx="6">
                  <c:v>Milwaukee</c:v>
                </c:pt>
                <c:pt idx="7">
                  <c:v>New York</c:v>
                </c:pt>
                <c:pt idx="8">
                  <c:v>Portland</c:v>
                </c:pt>
                <c:pt idx="9">
                  <c:v>Salt Lake City</c:v>
                </c:pt>
                <c:pt idx="10">
                  <c:v>Seattle</c:v>
                </c:pt>
              </c:strCache>
            </c:strRef>
          </c:cat>
          <c:val>
            <c:numRef>
              <c:f>'Create PivotCharts'!$Y$4:$Y$15</c:f>
              <c:numCache>
                <c:formatCode>General</c:formatCode>
                <c:ptCount val="11"/>
                <c:pt idx="0">
                  <c:v>2272.5</c:v>
                </c:pt>
                <c:pt idx="1">
                  <c:v>2905.5</c:v>
                </c:pt>
                <c:pt idx="2">
                  <c:v>2695</c:v>
                </c:pt>
                <c:pt idx="3">
                  <c:v>2550</c:v>
                </c:pt>
                <c:pt idx="4">
                  <c:v>15432.5</c:v>
                </c:pt>
                <c:pt idx="5">
                  <c:v>4425.25</c:v>
                </c:pt>
                <c:pt idx="6">
                  <c:v>8007.5</c:v>
                </c:pt>
                <c:pt idx="7">
                  <c:v>4569</c:v>
                </c:pt>
                <c:pt idx="8">
                  <c:v>4683</c:v>
                </c:pt>
                <c:pt idx="9">
                  <c:v>3786.5</c:v>
                </c:pt>
                <c:pt idx="10">
                  <c:v>736</c:v>
                </c:pt>
              </c:numCache>
            </c:numRef>
          </c:val>
          <c:extLst>
            <c:ext xmlns:c16="http://schemas.microsoft.com/office/drawing/2014/chart" uri="{C3380CC4-5D6E-409C-BE32-E72D297353CC}">
              <c16:uniqueId val="{00000000-BCF8-4F5F-AB58-9A687CE664BC}"/>
            </c:ext>
          </c:extLst>
        </c:ser>
        <c:dLbls>
          <c:showLegendKey val="0"/>
          <c:showVal val="0"/>
          <c:showCatName val="0"/>
          <c:showSerName val="0"/>
          <c:showPercent val="0"/>
          <c:showBubbleSize val="0"/>
        </c:dLbls>
        <c:gapWidth val="219"/>
        <c:overlap val="-27"/>
        <c:axId val="541958432"/>
        <c:axId val="541960592"/>
      </c:barChart>
      <c:lineChart>
        <c:grouping val="standard"/>
        <c:varyColors val="0"/>
        <c:ser>
          <c:idx val="1"/>
          <c:order val="1"/>
          <c:tx>
            <c:strRef>
              <c:f>'Create PivotCharts'!$Z$3</c:f>
              <c:strCache>
                <c:ptCount val="1"/>
                <c:pt idx="0">
                  <c:v>% Total</c:v>
                </c:pt>
              </c:strCache>
            </c:strRef>
          </c:tx>
          <c:spPr>
            <a:ln w="28575" cap="rnd">
              <a:solidFill>
                <a:schemeClr val="accent2"/>
              </a:solidFill>
              <a:round/>
            </a:ln>
            <a:effectLst/>
          </c:spPr>
          <c:marker>
            <c:symbol val="none"/>
          </c:marker>
          <c:cat>
            <c:strRef>
              <c:f>'Create PivotCharts'!$X$4:$X$15</c:f>
              <c:strCache>
                <c:ptCount val="11"/>
                <c:pt idx="0">
                  <c:v>Chicago</c:v>
                </c:pt>
                <c:pt idx="1">
                  <c:v>Denver</c:v>
                </c:pt>
                <c:pt idx="2">
                  <c:v>Las Vegas</c:v>
                </c:pt>
                <c:pt idx="3">
                  <c:v>Los Angelas</c:v>
                </c:pt>
                <c:pt idx="4">
                  <c:v>Memphis</c:v>
                </c:pt>
                <c:pt idx="5">
                  <c:v>Miami</c:v>
                </c:pt>
                <c:pt idx="6">
                  <c:v>Milwaukee</c:v>
                </c:pt>
                <c:pt idx="7">
                  <c:v>New York</c:v>
                </c:pt>
                <c:pt idx="8">
                  <c:v>Portland</c:v>
                </c:pt>
                <c:pt idx="9">
                  <c:v>Salt Lake City</c:v>
                </c:pt>
                <c:pt idx="10">
                  <c:v>Seattle</c:v>
                </c:pt>
              </c:strCache>
            </c:strRef>
          </c:cat>
          <c:val>
            <c:numRef>
              <c:f>'Create PivotCharts'!$Z$4:$Z$15</c:f>
              <c:numCache>
                <c:formatCode>0.00%</c:formatCode>
                <c:ptCount val="11"/>
                <c:pt idx="0">
                  <c:v>4.3649250183672585E-2</c:v>
                </c:pt>
                <c:pt idx="1">
                  <c:v>5.5807655185329243E-2</c:v>
                </c:pt>
                <c:pt idx="2">
                  <c:v>5.1764457313530306E-2</c:v>
                </c:pt>
                <c:pt idx="3">
                  <c:v>4.8979356641744819E-2</c:v>
                </c:pt>
                <c:pt idx="4">
                  <c:v>0.29642114563675565</c:v>
                </c:pt>
                <c:pt idx="5">
                  <c:v>8.4998391364267165E-2</c:v>
                </c:pt>
                <c:pt idx="6">
                  <c:v>0.15380478365049868</c:v>
                </c:pt>
                <c:pt idx="7">
                  <c:v>8.7759482547502779E-2</c:v>
                </c:pt>
                <c:pt idx="8">
                  <c:v>8.994914790325137E-2</c:v>
                </c:pt>
                <c:pt idx="9">
                  <c:v>7.2729542715281079E-2</c:v>
                </c:pt>
                <c:pt idx="10">
                  <c:v>1.4136786858166347E-2</c:v>
                </c:pt>
              </c:numCache>
            </c:numRef>
          </c:val>
          <c:smooth val="0"/>
          <c:extLst>
            <c:ext xmlns:c16="http://schemas.microsoft.com/office/drawing/2014/chart" uri="{C3380CC4-5D6E-409C-BE32-E72D297353CC}">
              <c16:uniqueId val="{00000001-BCF8-4F5F-AB58-9A687CE664BC}"/>
            </c:ext>
          </c:extLst>
        </c:ser>
        <c:dLbls>
          <c:showLegendKey val="0"/>
          <c:showVal val="0"/>
          <c:showCatName val="0"/>
          <c:showSerName val="0"/>
          <c:showPercent val="0"/>
          <c:showBubbleSize val="0"/>
        </c:dLbls>
        <c:marker val="1"/>
        <c:smooth val="0"/>
        <c:axId val="875276736"/>
        <c:axId val="550242464"/>
      </c:lineChart>
      <c:catAx>
        <c:axId val="541958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960592"/>
        <c:crosses val="autoZero"/>
        <c:auto val="1"/>
        <c:lblAlgn val="ctr"/>
        <c:lblOffset val="100"/>
        <c:noMultiLvlLbl val="0"/>
      </c:catAx>
      <c:valAx>
        <c:axId val="541960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958432"/>
        <c:crosses val="autoZero"/>
        <c:crossBetween val="between"/>
      </c:valAx>
      <c:valAx>
        <c:axId val="550242464"/>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5276736"/>
        <c:crosses val="max"/>
        <c:crossBetween val="between"/>
      </c:valAx>
      <c:catAx>
        <c:axId val="875276736"/>
        <c:scaling>
          <c:orientation val="minMax"/>
        </c:scaling>
        <c:delete val="1"/>
        <c:axPos val="b"/>
        <c:numFmt formatCode="General" sourceLinked="1"/>
        <c:majorTickMark val="out"/>
        <c:minorTickMark val="none"/>
        <c:tickLblPos val="nextTo"/>
        <c:crossAx val="550242464"/>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[Dashboards.xlsx]Add Slicers &amp; Timeline!pt_4a</c:name>
    <c:fmtId val="4"/>
  </c:pivotSource>
  <c:chart>
    <c:title>
      <c:tx>
        <c:strRef>
          <c:f>'Add Slicers &amp; Timeline'!$B$3</c:f>
          <c:strCache>
            <c:ptCount val="1"/>
            <c:pt idx="0">
              <c:v> Category</c:v>
            </c:pt>
          </c:strCache>
        </c:strRef>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ivotFmts>
      <c:pivotFmt>
        <c:idx val="0"/>
        <c:spPr>
          <a:pattFill prst="narHorz">
            <a:fgClr>
              <a:schemeClr val="accent1"/>
            </a:fgClr>
            <a:bgClr>
              <a:schemeClr val="accent1">
                <a:lumMod val="20000"/>
                <a:lumOff val="80000"/>
              </a:schemeClr>
            </a:bgClr>
          </a:pattFill>
          <a:ln>
            <a:noFill/>
          </a:ln>
          <a:effectLst>
            <a:innerShdw blurRad="114300">
              <a:schemeClr val="accent1"/>
            </a:innerShdw>
          </a:effectLst>
        </c:spPr>
        <c:marker>
          <c:symbol val="circle"/>
          <c:size val="6"/>
          <c:spPr>
            <a:solidFill>
              <a:schemeClr val="accent1"/>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pattFill prst="narHorz">
            <a:fgClr>
              <a:schemeClr val="accent1"/>
            </a:fgClr>
            <a:bgClr>
              <a:schemeClr val="accent1">
                <a:lumMod val="20000"/>
                <a:lumOff val="80000"/>
              </a:schemeClr>
            </a:bgClr>
          </a:pattFill>
          <a:ln w="28575" cap="rnd">
            <a:solidFill>
              <a:schemeClr val="accent1"/>
            </a:solidFill>
            <a:round/>
          </a:ln>
          <a:effectLst/>
        </c:spPr>
        <c:marker>
          <c:symbol val="circle"/>
          <c:size val="6"/>
          <c:spPr>
            <a:solidFill>
              <a:schemeClr val="accent2"/>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pattFill prst="narHorz">
            <a:fgClr>
              <a:schemeClr val="accent1"/>
            </a:fgClr>
            <a:bgClr>
              <a:schemeClr val="accent1">
                <a:lumMod val="20000"/>
                <a:lumOff val="80000"/>
              </a:schemeClr>
            </a:bgClr>
          </a:pattFill>
          <a:ln>
            <a:noFill/>
          </a:ln>
          <a:effectLst>
            <a:innerShdw blurRad="114300">
              <a:schemeClr val="accent1"/>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ln w="28575" cap="rnd">
            <a:solidFill>
              <a:schemeClr val="accent1"/>
            </a:solidFill>
            <a:round/>
          </a:ln>
          <a:effectLst/>
        </c:spPr>
        <c:marker>
          <c:symbol val="circle"/>
          <c:size val="6"/>
          <c:spPr>
            <a:solidFill>
              <a:schemeClr val="accent2"/>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'Add Slicers &amp; Timeline'!$B$3</c:f>
              <c:strCache>
                <c:ptCount val="1"/>
                <c:pt idx="0">
                  <c:v> Sales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'Add Slicers &amp; Timeline'!$B$3</c:f>
              <c:strCache>
                <c:ptCount val="14"/>
                <c:pt idx="0">
                  <c:v>Beverages</c:v>
                </c:pt>
                <c:pt idx="1">
                  <c:v>Jams, Preserves</c:v>
                </c:pt>
                <c:pt idx="2">
                  <c:v>Dried Fruit &amp; Nuts</c:v>
                </c:pt>
                <c:pt idx="3">
                  <c:v>Dairy Products</c:v>
                </c:pt>
                <c:pt idx="4">
                  <c:v>Soups</c:v>
                </c:pt>
                <c:pt idx="5">
                  <c:v>Sauces</c:v>
                </c:pt>
                <c:pt idx="6">
                  <c:v>Candy</c:v>
                </c:pt>
                <c:pt idx="7">
                  <c:v>Canned Meat</c:v>
                </c:pt>
                <c:pt idx="8">
                  <c:v>Pasta</c:v>
                </c:pt>
                <c:pt idx="9">
                  <c:v>Canned Fruit &amp; Vegetables</c:v>
                </c:pt>
                <c:pt idx="10">
                  <c:v>Condiments</c:v>
                </c:pt>
                <c:pt idx="11">
                  <c:v>Baked Goods &amp; Mixes</c:v>
                </c:pt>
                <c:pt idx="12">
                  <c:v>Oil</c:v>
                </c:pt>
                <c:pt idx="13">
                  <c:v>Grains</c:v>
                </c:pt>
              </c:strCache>
            </c:strRef>
          </c:cat>
          <c:val>
            <c:numRef>
              <c:f>'Add Slicers &amp; Timeline'!$B$3</c:f>
              <c:numCache>
                <c:formatCode>General</c:formatCode>
                <c:ptCount val="14"/>
                <c:pt idx="0">
                  <c:v>22636</c:v>
                </c:pt>
                <c:pt idx="1">
                  <c:v>5740</c:v>
                </c:pt>
                <c:pt idx="2">
                  <c:v>3712.5</c:v>
                </c:pt>
                <c:pt idx="3">
                  <c:v>3132</c:v>
                </c:pt>
                <c:pt idx="4">
                  <c:v>2798.5</c:v>
                </c:pt>
                <c:pt idx="5">
                  <c:v>2600</c:v>
                </c:pt>
                <c:pt idx="6">
                  <c:v>2550</c:v>
                </c:pt>
                <c:pt idx="7">
                  <c:v>2208</c:v>
                </c:pt>
                <c:pt idx="8">
                  <c:v>1950</c:v>
                </c:pt>
                <c:pt idx="9">
                  <c:v>1560</c:v>
                </c:pt>
                <c:pt idx="10">
                  <c:v>1380</c:v>
                </c:pt>
                <c:pt idx="11">
                  <c:v>982</c:v>
                </c:pt>
                <c:pt idx="12">
                  <c:v>533.75</c:v>
                </c:pt>
                <c:pt idx="13">
                  <c:v>280</c:v>
                </c:pt>
              </c:numCache>
            </c:numRef>
          </c:val>
          <c:extLst>
            <c:ext xmlns:c16="http://schemas.microsoft.com/office/drawing/2014/chart" uri="{C3380CC4-5D6E-409C-BE32-E72D297353CC}">
              <c16:uniqueId val="{00000000-43B4-4B63-A48D-696FCF5ABDEF}"/>
            </c:ext>
          </c:extLst>
        </c:ser>
        <c:dLbls>
          <c:showLegendKey val="0"/>
          <c:showVal val="0"/>
          <c:showCatName val="0"/>
          <c:showSerName val="0"/>
          <c:showPercent val="0"/>
          <c:showBubbleSize val="0"/>
        </c:dLbls>
        <c:gapWidth val="75"/>
        <c:overlap val="-25"/>
        <c:axId val="842831504"/>
        <c:axId val="842835440"/>
      </c:barChart>
      <c:lineChart>
        <c:grouping val="standard"/>
        <c:varyColors val="0"/>
        <c:ser>
          <c:idx val="1"/>
          <c:order val="1"/>
          <c:tx>
            <c:strRef>
              <c:f>'Add Slicers &amp; Timeline'!$B$3</c:f>
              <c:strCache>
                <c:ptCount val="1"/>
                <c:pt idx="0">
                  <c:v>% Total</c:v>
                </c:pt>
              </c:strCache>
            </c:strRef>
          </c:tx>
          <c:spPr>
            <a:ln w="28575" cap="rnd">
              <a:solidFill>
                <a:schemeClr val="accent2"/>
              </a:solidFill>
              <a:round/>
            </a:ln>
            <a:effectLst/>
          </c:spPr>
          <c:marker>
            <c:symbol val="circle"/>
            <c:size val="6"/>
            <c:spPr>
              <a:solidFill>
                <a:schemeClr val="accent2"/>
              </a:solidFill>
              <a:ln>
                <a:noFill/>
              </a:ln>
              <a:effectLst/>
            </c:spPr>
          </c:marker>
          <c:cat>
            <c:strRef>
              <c:f>'Add Slicers &amp; Timeline'!$B$3</c:f>
              <c:strCache>
                <c:ptCount val="14"/>
                <c:pt idx="0">
                  <c:v>Beverages</c:v>
                </c:pt>
                <c:pt idx="1">
                  <c:v>Jams, Preserves</c:v>
                </c:pt>
                <c:pt idx="2">
                  <c:v>Dried Fruit &amp; Nuts</c:v>
                </c:pt>
                <c:pt idx="3">
                  <c:v>Dairy Products</c:v>
                </c:pt>
                <c:pt idx="4">
                  <c:v>Soups</c:v>
                </c:pt>
                <c:pt idx="5">
                  <c:v>Sauces</c:v>
                </c:pt>
                <c:pt idx="6">
                  <c:v>Candy</c:v>
                </c:pt>
                <c:pt idx="7">
                  <c:v>Canned Meat</c:v>
                </c:pt>
                <c:pt idx="8">
                  <c:v>Pasta</c:v>
                </c:pt>
                <c:pt idx="9">
                  <c:v>Canned Fruit &amp; Vegetables</c:v>
                </c:pt>
                <c:pt idx="10">
                  <c:v>Condiments</c:v>
                </c:pt>
                <c:pt idx="11">
                  <c:v>Baked Goods &amp; Mixes</c:v>
                </c:pt>
                <c:pt idx="12">
                  <c:v>Oil</c:v>
                </c:pt>
                <c:pt idx="13">
                  <c:v>Grains</c:v>
                </c:pt>
              </c:strCache>
            </c:strRef>
          </c:cat>
          <c:val>
            <c:numRef>
              <c:f>'Add Slicers &amp; Timeline'!$B$3</c:f>
              <c:numCache>
                <c:formatCode>0.00%</c:formatCode>
                <c:ptCount val="14"/>
                <c:pt idx="0">
                  <c:v>0.43478302625197479</c:v>
                </c:pt>
                <c:pt idx="1">
                  <c:v>0.1102515714210256</c:v>
                </c:pt>
                <c:pt idx="2">
                  <c:v>7.1308180993128481E-2</c:v>
                </c:pt>
                <c:pt idx="3">
                  <c:v>6.0158174510566577E-2</c:v>
                </c:pt>
                <c:pt idx="4">
                  <c:v>5.3752442965459953E-2</c:v>
                </c:pt>
                <c:pt idx="5">
                  <c:v>4.9939736183739813E-2</c:v>
                </c:pt>
                <c:pt idx="6">
                  <c:v>4.8979356641744819E-2</c:v>
                </c:pt>
                <c:pt idx="7">
                  <c:v>4.241036057449904E-2</c:v>
                </c:pt>
                <c:pt idx="8">
                  <c:v>3.745480213780486E-2</c:v>
                </c:pt>
                <c:pt idx="9">
                  <c:v>2.9963841710243889E-2</c:v>
                </c:pt>
                <c:pt idx="10">
                  <c:v>2.65064753590619E-2</c:v>
                </c:pt>
                <c:pt idx="11">
                  <c:v>1.8861854204781731E-2</c:v>
                </c:pt>
                <c:pt idx="12">
                  <c:v>1.0252051610796587E-2</c:v>
                </c:pt>
                <c:pt idx="13">
                  <c:v>5.3781254351719801E-3</c:v>
                </c:pt>
              </c:numCache>
            </c:numRef>
          </c:val>
          <c:smooth val="0"/>
          <c:extLst>
            <c:ext xmlns:c16="http://schemas.microsoft.com/office/drawing/2014/chart" uri="{C3380CC4-5D6E-409C-BE32-E72D297353CC}">
              <c16:uniqueId val="{00000001-43B4-4B63-A48D-696FCF5ABDEF}"/>
            </c:ext>
          </c:extLst>
        </c:ser>
        <c:dLbls>
          <c:showLegendKey val="0"/>
          <c:showVal val="0"/>
          <c:showCatName val="0"/>
          <c:showSerName val="0"/>
          <c:showPercent val="0"/>
          <c:showBubbleSize val="0"/>
        </c:dLbls>
        <c:marker val="1"/>
        <c:smooth val="0"/>
        <c:axId val="842828552"/>
        <c:axId val="842827896"/>
      </c:lineChart>
      <c:catAx>
        <c:axId val="842831504"/>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835440"/>
        <c:crosses val="autoZero"/>
        <c:auto val="1"/>
        <c:lblAlgn val="ctr"/>
        <c:lblOffset val="100"/>
        <c:noMultiLvlLbl val="0"/>
      </c:catAx>
      <c:valAx>
        <c:axId val="842835440"/>
        <c:scaling>
          <c:orientation val="minMax"/>
        </c:scaling>
        <c:delete val="0"/>
        <c:axPos val="l"/>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831504"/>
        <c:crosses val="autoZero"/>
        <c:crossBetween val="between"/>
      </c:valAx>
      <c:valAx>
        <c:axId val="842827896"/>
        <c:scaling>
          <c:orientation val="minMax"/>
        </c:scaling>
        <c:delete val="0"/>
        <c:axPos val="r"/>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828552"/>
        <c:crosses val="max"/>
        <c:crossBetween val="between"/>
      </c:valAx>
      <c:catAx>
        <c:axId val="842828552"/>
        <c:scaling>
          <c:orientation val="minMax"/>
        </c:scaling>
        <c:delete val="1"/>
        <c:axPos val="b"/>
        <c:numFmt formatCode="General" sourceLinked="1"/>
        <c:majorTickMark val="none"/>
        <c:minorTickMark val="none"/>
        <c:tickLblPos val="nextTo"/>
        <c:crossAx val="8428278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[Dashboards.xlsx]Add Slicers &amp; Timeline!pt_4b</c:name>
    <c:fmtId val="1"/>
  </c:pivotSource>
  <c:chart>
    <c:title>
      <c:tx>
        <c:strRef>
          <c:f>'Add Slicers &amp; Timeline'!$F$3</c:f>
          <c:strCache>
            <c:ptCount val="1"/>
            <c:pt idx="0">
              <c:v> Product</c:v>
            </c:pt>
          </c:strCache>
        </c:strRef>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ivotFmts>
      <c:pivotFmt>
        <c:idx val="0"/>
        <c:spPr>
          <a:pattFill prst="narHorz">
            <a:fgClr>
              <a:schemeClr val="accent1"/>
            </a:fgClr>
            <a:bgClr>
              <a:schemeClr val="accent1">
                <a:lumMod val="20000"/>
                <a:lumOff val="80000"/>
              </a:schemeClr>
            </a:bgClr>
          </a:pattFill>
          <a:ln>
            <a:noFill/>
          </a:ln>
          <a:effectLst>
            <a:innerShdw blurRad="114300">
              <a:schemeClr val="accent1"/>
            </a:innerShdw>
          </a:effectLst>
        </c:spPr>
        <c:marker>
          <c:symbol val="circle"/>
          <c:size val="6"/>
          <c:spPr>
            <a:solidFill>
              <a:schemeClr val="accent1"/>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pattFill prst="narHorz">
            <a:fgClr>
              <a:schemeClr val="accent1"/>
            </a:fgClr>
            <a:bgClr>
              <a:schemeClr val="accent1">
                <a:lumMod val="20000"/>
                <a:lumOff val="80000"/>
              </a:schemeClr>
            </a:bgClr>
          </a:pattFill>
          <a:ln w="28575" cap="rnd">
            <a:solidFill>
              <a:schemeClr val="accent1"/>
            </a:solidFill>
            <a:round/>
          </a:ln>
          <a:effectLst/>
        </c:spPr>
        <c:marker>
          <c:symbol val="circle"/>
          <c:size val="6"/>
          <c:spPr>
            <a:solidFill>
              <a:schemeClr val="accent2"/>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pattFill prst="narHorz">
            <a:fgClr>
              <a:schemeClr val="accent1"/>
            </a:fgClr>
            <a:bgClr>
              <a:schemeClr val="accent1">
                <a:lumMod val="20000"/>
                <a:lumOff val="80000"/>
              </a:schemeClr>
            </a:bgClr>
          </a:pattFill>
          <a:ln>
            <a:noFill/>
          </a:ln>
          <a:effectLst>
            <a:innerShdw blurRad="114300">
              <a:schemeClr val="accent1"/>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ln w="28575" cap="rnd">
            <a:solidFill>
              <a:schemeClr val="accent1"/>
            </a:solidFill>
            <a:round/>
          </a:ln>
          <a:effectLst/>
        </c:spPr>
        <c:marker>
          <c:symbol val="circle"/>
          <c:size val="6"/>
          <c:spPr>
            <a:solidFill>
              <a:schemeClr val="accent2"/>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'Add Slicers &amp; Timeline'!$F$3</c:f>
              <c:strCache>
                <c:ptCount val="1"/>
                <c:pt idx="0">
                  <c:v> Sales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'Add Slicers &amp; Timeline'!$F$3</c:f>
              <c:strCache>
                <c:ptCount val="10"/>
                <c:pt idx="0">
                  <c:v>Beer</c:v>
                </c:pt>
                <c:pt idx="1">
                  <c:v>Boysenberry Spread</c:v>
                </c:pt>
                <c:pt idx="2">
                  <c:v>Chocolate</c:v>
                </c:pt>
                <c:pt idx="3">
                  <c:v>Clam Chowder</c:v>
                </c:pt>
                <c:pt idx="4">
                  <c:v>Coffee</c:v>
                </c:pt>
                <c:pt idx="5">
                  <c:v>Crab Meat</c:v>
                </c:pt>
                <c:pt idx="6">
                  <c:v>Curry Sauce</c:v>
                </c:pt>
                <c:pt idx="7">
                  <c:v>Dried Apples</c:v>
                </c:pt>
                <c:pt idx="8">
                  <c:v>Marmalade</c:v>
                </c:pt>
                <c:pt idx="9">
                  <c:v>Mozzarella</c:v>
                </c:pt>
              </c:strCache>
            </c:strRef>
          </c:cat>
          <c:val>
            <c:numRef>
              <c:f>'Add Slicers &amp; Timeline'!$F$3</c:f>
              <c:numCache>
                <c:formatCode>General</c:formatCode>
                <c:ptCount val="10"/>
                <c:pt idx="0">
                  <c:v>6818</c:v>
                </c:pt>
                <c:pt idx="1">
                  <c:v>2500</c:v>
                </c:pt>
                <c:pt idx="2">
                  <c:v>2550</c:v>
                </c:pt>
                <c:pt idx="3">
                  <c:v>2798.5</c:v>
                </c:pt>
                <c:pt idx="4">
                  <c:v>14950</c:v>
                </c:pt>
                <c:pt idx="5">
                  <c:v>2208</c:v>
                </c:pt>
                <c:pt idx="6">
                  <c:v>2600</c:v>
                </c:pt>
                <c:pt idx="7">
                  <c:v>2120</c:v>
                </c:pt>
                <c:pt idx="8">
                  <c:v>3240</c:v>
                </c:pt>
                <c:pt idx="9">
                  <c:v>3132</c:v>
                </c:pt>
              </c:numCache>
            </c:numRef>
          </c:val>
          <c:extLst>
            <c:ext xmlns:c16="http://schemas.microsoft.com/office/drawing/2014/chart" uri="{C3380CC4-5D6E-409C-BE32-E72D297353CC}">
              <c16:uniqueId val="{00000000-65DE-42A7-9852-04DDFCA7F5E8}"/>
            </c:ext>
          </c:extLst>
        </c:ser>
        <c:dLbls>
          <c:showLegendKey val="0"/>
          <c:showVal val="0"/>
          <c:showCatName val="0"/>
          <c:showSerName val="0"/>
          <c:showPercent val="0"/>
          <c:showBubbleSize val="0"/>
        </c:dLbls>
        <c:gapWidth val="75"/>
        <c:overlap val="-25"/>
        <c:axId val="844337688"/>
        <c:axId val="844338016"/>
      </c:barChart>
      <c:lineChart>
        <c:grouping val="standard"/>
        <c:varyColors val="0"/>
        <c:ser>
          <c:idx val="1"/>
          <c:order val="1"/>
          <c:tx>
            <c:strRef>
              <c:f>'Add Slicers &amp; Timeline'!$F$3</c:f>
              <c:strCache>
                <c:ptCount val="1"/>
                <c:pt idx="0">
                  <c:v>% Total</c:v>
                </c:pt>
              </c:strCache>
            </c:strRef>
          </c:tx>
          <c:spPr>
            <a:ln w="28575" cap="rnd">
              <a:solidFill>
                <a:schemeClr val="accent2"/>
              </a:solidFill>
              <a:round/>
            </a:ln>
            <a:effectLst/>
          </c:spPr>
          <c:marker>
            <c:symbol val="circle"/>
            <c:size val="6"/>
            <c:spPr>
              <a:solidFill>
                <a:schemeClr val="accent2"/>
              </a:solidFill>
              <a:ln>
                <a:noFill/>
              </a:ln>
              <a:effectLst/>
            </c:spPr>
          </c:marker>
          <c:cat>
            <c:strRef>
              <c:f>'Add Slicers &amp; Timeline'!$F$3</c:f>
              <c:strCache>
                <c:ptCount val="10"/>
                <c:pt idx="0">
                  <c:v>Beer</c:v>
                </c:pt>
                <c:pt idx="1">
                  <c:v>Boysenberry Spread</c:v>
                </c:pt>
                <c:pt idx="2">
                  <c:v>Chocolate</c:v>
                </c:pt>
                <c:pt idx="3">
                  <c:v>Clam Chowder</c:v>
                </c:pt>
                <c:pt idx="4">
                  <c:v>Coffee</c:v>
                </c:pt>
                <c:pt idx="5">
                  <c:v>Crab Meat</c:v>
                </c:pt>
                <c:pt idx="6">
                  <c:v>Curry Sauce</c:v>
                </c:pt>
                <c:pt idx="7">
                  <c:v>Dried Apples</c:v>
                </c:pt>
                <c:pt idx="8">
                  <c:v>Marmalade</c:v>
                </c:pt>
                <c:pt idx="9">
                  <c:v>Mozzarella</c:v>
                </c:pt>
              </c:strCache>
            </c:strRef>
          </c:cat>
          <c:val>
            <c:numRef>
              <c:f>'Add Slicers &amp; Timeline'!$F$3</c:f>
              <c:numCache>
                <c:formatCode>0.00%</c:formatCode>
                <c:ptCount val="10"/>
                <c:pt idx="0">
                  <c:v>0.15886663637528689</c:v>
                </c:pt>
                <c:pt idx="1">
                  <c:v>5.8252653408362748E-2</c:v>
                </c:pt>
                <c:pt idx="2">
                  <c:v>5.9417706476530004E-2</c:v>
                </c:pt>
                <c:pt idx="3">
                  <c:v>6.5208020225321267E-2</c:v>
                </c:pt>
                <c:pt idx="4">
                  <c:v>0.34835086738200927</c:v>
                </c:pt>
                <c:pt idx="5">
                  <c:v>5.1448743490265979E-2</c:v>
                </c:pt>
                <c:pt idx="6">
                  <c:v>6.0582759544697259E-2</c:v>
                </c:pt>
                <c:pt idx="7">
                  <c:v>4.9398250090291612E-2</c:v>
                </c:pt>
                <c:pt idx="8">
                  <c:v>7.5495438817238122E-2</c:v>
                </c:pt>
                <c:pt idx="9">
                  <c:v>7.2978924189996852E-2</c:v>
                </c:pt>
              </c:numCache>
            </c:numRef>
          </c:val>
          <c:smooth val="0"/>
          <c:extLst>
            <c:ext xmlns:c16="http://schemas.microsoft.com/office/drawing/2014/chart" uri="{C3380CC4-5D6E-409C-BE32-E72D297353CC}">
              <c16:uniqueId val="{00000001-65DE-42A7-9852-04DDFCA7F5E8}"/>
            </c:ext>
          </c:extLst>
        </c:ser>
        <c:dLbls>
          <c:showLegendKey val="0"/>
          <c:showVal val="0"/>
          <c:showCatName val="0"/>
          <c:showSerName val="0"/>
          <c:showPercent val="0"/>
          <c:showBubbleSize val="0"/>
        </c:dLbls>
        <c:marker val="1"/>
        <c:smooth val="0"/>
        <c:axId val="844341296"/>
        <c:axId val="844341624"/>
      </c:lineChart>
      <c:catAx>
        <c:axId val="84433768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338016"/>
        <c:crosses val="autoZero"/>
        <c:auto val="1"/>
        <c:lblAlgn val="ctr"/>
        <c:lblOffset val="100"/>
        <c:noMultiLvlLbl val="0"/>
      </c:catAx>
      <c:valAx>
        <c:axId val="844338016"/>
        <c:scaling>
          <c:orientation val="minMax"/>
        </c:scaling>
        <c:delete val="0"/>
        <c:axPos val="l"/>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337688"/>
        <c:crosses val="autoZero"/>
        <c:crossBetween val="between"/>
      </c:valAx>
      <c:valAx>
        <c:axId val="844341624"/>
        <c:scaling>
          <c:orientation val="minMax"/>
        </c:scaling>
        <c:delete val="0"/>
        <c:axPos val="r"/>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4341296"/>
        <c:crosses val="max"/>
        <c:crossBetween val="between"/>
      </c:valAx>
      <c:catAx>
        <c:axId val="844341296"/>
        <c:scaling>
          <c:orientation val="minMax"/>
        </c:scaling>
        <c:delete val="1"/>
        <c:axPos val="b"/>
        <c:numFmt formatCode="General" sourceLinked="1"/>
        <c:majorTickMark val="none"/>
        <c:minorTickMark val="none"/>
        <c:tickLblPos val="nextTo"/>
        <c:crossAx val="8443416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[Dashboards.xlsx]Add Slicers &amp; Timeline!pt_4c</c:name>
    <c:fmtId val="1"/>
  </c:pivotSource>
  <c:chart>
    <c:title>
      <c:tx>
        <c:strRef>
          <c:f>'Add Slicers &amp; Timeline'!$J$3</c:f>
          <c:strCache>
            <c:ptCount val="1"/>
            <c:pt idx="0">
              <c:v> Company</c:v>
            </c:pt>
          </c:strCache>
        </c:strRef>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ivotFmts>
      <c:pivotFmt>
        <c:idx val="0"/>
        <c:spPr>
          <a:pattFill prst="narHorz">
            <a:fgClr>
              <a:schemeClr val="accent1"/>
            </a:fgClr>
            <a:bgClr>
              <a:schemeClr val="accent1">
                <a:lumMod val="20000"/>
                <a:lumOff val="80000"/>
              </a:schemeClr>
            </a:bgClr>
          </a:pattFill>
          <a:ln>
            <a:noFill/>
          </a:ln>
          <a:effectLst>
            <a:innerShdw blurRad="114300">
              <a:schemeClr val="accent1"/>
            </a:innerShdw>
          </a:effectLst>
        </c:spPr>
        <c:marker>
          <c:symbol val="circle"/>
          <c:size val="6"/>
          <c:spPr>
            <a:solidFill>
              <a:schemeClr val="accent1"/>
            </a:solidFill>
            <a:ln>
              <a:noFill/>
            </a:ln>
            <a:effectLst/>
          </c:spPr>
        </c:marker>
      </c:pivotFmt>
      <c:pivotFmt>
        <c:idx val="1"/>
        <c:spPr>
          <a:pattFill prst="narHorz">
            <a:fgClr>
              <a:schemeClr val="accent1"/>
            </a:fgClr>
            <a:bgClr>
              <a:schemeClr val="accent1">
                <a:lumMod val="20000"/>
                <a:lumOff val="80000"/>
              </a:schemeClr>
            </a:bgClr>
          </a:pattFill>
          <a:ln w="28575" cap="rnd">
            <a:solidFill>
              <a:schemeClr val="accent1"/>
            </a:solidFill>
            <a:round/>
          </a:ln>
          <a:effectLst/>
        </c:spPr>
        <c:marker>
          <c:symbol val="circle"/>
          <c:size val="6"/>
          <c:spPr>
            <a:solidFill>
              <a:schemeClr val="accent2"/>
            </a:solidFill>
            <a:ln>
              <a:noFill/>
            </a:ln>
            <a:effectLst/>
          </c:spPr>
        </c:marker>
      </c:pivotFmt>
      <c:pivotFmt>
        <c:idx val="2"/>
        <c:spPr>
          <a:pattFill prst="narHorz">
            <a:fgClr>
              <a:schemeClr val="accent1"/>
            </a:fgClr>
            <a:bgClr>
              <a:schemeClr val="accent1">
                <a:lumMod val="20000"/>
                <a:lumOff val="80000"/>
              </a:schemeClr>
            </a:bgClr>
          </a:pattFill>
          <a:ln>
            <a:noFill/>
          </a:ln>
          <a:effectLst>
            <a:innerShdw blurRad="114300">
              <a:schemeClr val="accent1"/>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ln w="28575" cap="rnd">
            <a:solidFill>
              <a:schemeClr val="accent1"/>
            </a:solidFill>
            <a:round/>
          </a:ln>
          <a:effectLst/>
        </c:spPr>
        <c:marker>
          <c:symbol val="circle"/>
          <c:size val="6"/>
          <c:spPr>
            <a:solidFill>
              <a:schemeClr val="accent2"/>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'Add Slicers &amp; Timeline'!$J$3</c:f>
              <c:strCache>
                <c:ptCount val="1"/>
                <c:pt idx="0">
                  <c:v> Sales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'Add Slicers &amp; Timeline'!$J$3</c:f>
              <c:strCache>
                <c:ptCount val="14"/>
                <c:pt idx="0">
                  <c:v>Company A</c:v>
                </c:pt>
                <c:pt idx="1">
                  <c:v>Company AA</c:v>
                </c:pt>
                <c:pt idx="2">
                  <c:v>Company BB</c:v>
                </c:pt>
                <c:pt idx="3">
                  <c:v>Company C</c:v>
                </c:pt>
                <c:pt idx="4">
                  <c:v>Company CC</c:v>
                </c:pt>
                <c:pt idx="5">
                  <c:v>Company D</c:v>
                </c:pt>
                <c:pt idx="6">
                  <c:v>Company F</c:v>
                </c:pt>
                <c:pt idx="7">
                  <c:v>Company H</c:v>
                </c:pt>
                <c:pt idx="8">
                  <c:v>Company I</c:v>
                </c:pt>
                <c:pt idx="9">
                  <c:v>Company J</c:v>
                </c:pt>
                <c:pt idx="10">
                  <c:v>Company K</c:v>
                </c:pt>
                <c:pt idx="11">
                  <c:v>Company L</c:v>
                </c:pt>
                <c:pt idx="12">
                  <c:v>Company Y</c:v>
                </c:pt>
                <c:pt idx="13">
                  <c:v>Company Z</c:v>
                </c:pt>
              </c:strCache>
            </c:strRef>
          </c:cat>
          <c:val>
            <c:numRef>
              <c:f>'Add Slicers &amp; Timeline'!$J$3</c:f>
              <c:numCache>
                <c:formatCode>General</c:formatCode>
                <c:ptCount val="14"/>
                <c:pt idx="0">
                  <c:v>736</c:v>
                </c:pt>
                <c:pt idx="1">
                  <c:v>1505</c:v>
                </c:pt>
                <c:pt idx="2">
                  <c:v>15432.5</c:v>
                </c:pt>
                <c:pt idx="3">
                  <c:v>2550</c:v>
                </c:pt>
                <c:pt idx="4">
                  <c:v>2905.5</c:v>
                </c:pt>
                <c:pt idx="5">
                  <c:v>4569</c:v>
                </c:pt>
                <c:pt idx="6">
                  <c:v>8007.5</c:v>
                </c:pt>
                <c:pt idx="7">
                  <c:v>4683</c:v>
                </c:pt>
                <c:pt idx="8">
                  <c:v>3786.5</c:v>
                </c:pt>
                <c:pt idx="9">
                  <c:v>1412.5</c:v>
                </c:pt>
                <c:pt idx="10">
                  <c:v>800</c:v>
                </c:pt>
                <c:pt idx="11">
                  <c:v>1190</c:v>
                </c:pt>
                <c:pt idx="12">
                  <c:v>860</c:v>
                </c:pt>
                <c:pt idx="13">
                  <c:v>3625.25</c:v>
                </c:pt>
              </c:numCache>
            </c:numRef>
          </c:val>
          <c:extLst>
            <c:ext xmlns:c16="http://schemas.microsoft.com/office/drawing/2014/chart" uri="{C3380CC4-5D6E-409C-BE32-E72D297353CC}">
              <c16:uniqueId val="{00000000-6D10-4C5D-B5EA-3DD5F03B0FBF}"/>
            </c:ext>
          </c:extLst>
        </c:ser>
        <c:dLbls>
          <c:showLegendKey val="0"/>
          <c:showVal val="0"/>
          <c:showCatName val="0"/>
          <c:showSerName val="0"/>
          <c:showPercent val="0"/>
          <c:showBubbleSize val="0"/>
        </c:dLbls>
        <c:gapWidth val="75"/>
        <c:overlap val="-25"/>
        <c:axId val="842836424"/>
        <c:axId val="842837408"/>
      </c:barChart>
      <c:lineChart>
        <c:grouping val="standard"/>
        <c:varyColors val="0"/>
        <c:ser>
          <c:idx val="1"/>
          <c:order val="1"/>
          <c:tx>
            <c:strRef>
              <c:f>'Add Slicers &amp; Timeline'!$J$3</c:f>
              <c:strCache>
                <c:ptCount val="1"/>
                <c:pt idx="0">
                  <c:v>% Total</c:v>
                </c:pt>
              </c:strCache>
            </c:strRef>
          </c:tx>
          <c:spPr>
            <a:ln w="28575" cap="rnd">
              <a:solidFill>
                <a:schemeClr val="accent2"/>
              </a:solidFill>
              <a:round/>
            </a:ln>
            <a:effectLst/>
          </c:spPr>
          <c:marker>
            <c:symbol val="circle"/>
            <c:size val="6"/>
            <c:spPr>
              <a:solidFill>
                <a:schemeClr val="accent2"/>
              </a:solidFill>
              <a:ln>
                <a:noFill/>
              </a:ln>
              <a:effectLst/>
            </c:spPr>
          </c:marker>
          <c:cat>
            <c:strRef>
              <c:f>'Add Slicers &amp; Timeline'!$J$3</c:f>
              <c:strCache>
                <c:ptCount val="14"/>
                <c:pt idx="0">
                  <c:v>Company A</c:v>
                </c:pt>
                <c:pt idx="1">
                  <c:v>Company AA</c:v>
                </c:pt>
                <c:pt idx="2">
                  <c:v>Company BB</c:v>
                </c:pt>
                <c:pt idx="3">
                  <c:v>Company C</c:v>
                </c:pt>
                <c:pt idx="4">
                  <c:v>Company CC</c:v>
                </c:pt>
                <c:pt idx="5">
                  <c:v>Company D</c:v>
                </c:pt>
                <c:pt idx="6">
                  <c:v>Company F</c:v>
                </c:pt>
                <c:pt idx="7">
                  <c:v>Company H</c:v>
                </c:pt>
                <c:pt idx="8">
                  <c:v>Company I</c:v>
                </c:pt>
                <c:pt idx="9">
                  <c:v>Company J</c:v>
                </c:pt>
                <c:pt idx="10">
                  <c:v>Company K</c:v>
                </c:pt>
                <c:pt idx="11">
                  <c:v>Company L</c:v>
                </c:pt>
                <c:pt idx="12">
                  <c:v>Company Y</c:v>
                </c:pt>
                <c:pt idx="13">
                  <c:v>Company Z</c:v>
                </c:pt>
              </c:strCache>
            </c:strRef>
          </c:cat>
          <c:val>
            <c:numRef>
              <c:f>'Add Slicers &amp; Timeline'!$J$3</c:f>
              <c:numCache>
                <c:formatCode>0.00%</c:formatCode>
                <c:ptCount val="14"/>
                <c:pt idx="0">
                  <c:v>1.4136786858166347E-2</c:v>
                </c:pt>
                <c:pt idx="1">
                  <c:v>2.8907424214049394E-2</c:v>
                </c:pt>
                <c:pt idx="2">
                  <c:v>0.29642114563675565</c:v>
                </c:pt>
                <c:pt idx="3">
                  <c:v>4.8979356641744819E-2</c:v>
                </c:pt>
                <c:pt idx="4">
                  <c:v>5.5807655185329243E-2</c:v>
                </c:pt>
                <c:pt idx="5">
                  <c:v>8.7759482547502779E-2</c:v>
                </c:pt>
                <c:pt idx="6">
                  <c:v>0.15380478365049868</c:v>
                </c:pt>
                <c:pt idx="7">
                  <c:v>8.994914790325137E-2</c:v>
                </c:pt>
                <c:pt idx="8">
                  <c:v>7.2729542715281079E-2</c:v>
                </c:pt>
                <c:pt idx="9">
                  <c:v>2.713072206135865E-2</c:v>
                </c:pt>
                <c:pt idx="10">
                  <c:v>1.5366072671919943E-2</c:v>
                </c:pt>
                <c:pt idx="11">
                  <c:v>2.2857033099480915E-2</c:v>
                </c:pt>
                <c:pt idx="12">
                  <c:v>1.6518528122313938E-2</c:v>
                </c:pt>
                <c:pt idx="13">
                  <c:v>6.963231869234722E-2</c:v>
                </c:pt>
              </c:numCache>
            </c:numRef>
          </c:val>
          <c:smooth val="0"/>
          <c:extLst>
            <c:ext xmlns:c16="http://schemas.microsoft.com/office/drawing/2014/chart" uri="{C3380CC4-5D6E-409C-BE32-E72D297353CC}">
              <c16:uniqueId val="{00000001-6D10-4C5D-B5EA-3DD5F03B0FBF}"/>
            </c:ext>
          </c:extLst>
        </c:ser>
        <c:dLbls>
          <c:showLegendKey val="0"/>
          <c:showVal val="0"/>
          <c:showCatName val="0"/>
          <c:showSerName val="0"/>
          <c:showPercent val="0"/>
          <c:showBubbleSize val="0"/>
        </c:dLbls>
        <c:marker val="1"/>
        <c:smooth val="0"/>
        <c:axId val="842840360"/>
        <c:axId val="842842984"/>
      </c:lineChart>
      <c:catAx>
        <c:axId val="842836424"/>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837408"/>
        <c:crosses val="autoZero"/>
        <c:auto val="1"/>
        <c:lblAlgn val="ctr"/>
        <c:lblOffset val="100"/>
        <c:noMultiLvlLbl val="0"/>
      </c:catAx>
      <c:valAx>
        <c:axId val="842837408"/>
        <c:scaling>
          <c:orientation val="minMax"/>
        </c:scaling>
        <c:delete val="0"/>
        <c:axPos val="l"/>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836424"/>
        <c:crosses val="autoZero"/>
        <c:crossBetween val="between"/>
      </c:valAx>
      <c:valAx>
        <c:axId val="842842984"/>
        <c:scaling>
          <c:orientation val="minMax"/>
        </c:scaling>
        <c:delete val="0"/>
        <c:axPos val="r"/>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2840360"/>
        <c:crosses val="max"/>
        <c:crossBetween val="between"/>
      </c:valAx>
      <c:catAx>
        <c:axId val="842840360"/>
        <c:scaling>
          <c:orientation val="minMax"/>
        </c:scaling>
        <c:delete val="1"/>
        <c:axPos val="b"/>
        <c:numFmt formatCode="General" sourceLinked="1"/>
        <c:majorTickMark val="none"/>
        <c:minorTickMark val="none"/>
        <c:tickLblPos val="nextTo"/>
        <c:crossAx val="8428429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[Dashboards.xlsx]Add Slicers &amp; Timeline!pt_4d</c:name>
    <c:fmtId val="1"/>
  </c:pivotSource>
  <c:chart>
    <c:title>
      <c:tx>
        <c:strRef>
          <c:f>'Add Slicers &amp; Timeline'!$N$3</c:f>
          <c:strCache>
            <c:ptCount val="1"/>
            <c:pt idx="0">
              <c:v>Sales Rep</c:v>
            </c:pt>
          </c:strCache>
        </c:strRef>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ivotFmts>
      <c:pivotFmt>
        <c:idx val="0"/>
        <c:spPr>
          <a:pattFill prst="narHorz">
            <a:fgClr>
              <a:schemeClr val="accent1"/>
            </a:fgClr>
            <a:bgClr>
              <a:schemeClr val="accent1">
                <a:lumMod val="20000"/>
                <a:lumOff val="80000"/>
              </a:schemeClr>
            </a:bgClr>
          </a:pattFill>
          <a:ln>
            <a:noFill/>
          </a:ln>
          <a:effectLst>
            <a:innerShdw blurRad="114300">
              <a:schemeClr val="accent1"/>
            </a:innerShdw>
          </a:effectLst>
        </c:spPr>
        <c:marker>
          <c:symbol val="circle"/>
          <c:size val="6"/>
          <c:spPr>
            <a:solidFill>
              <a:schemeClr val="accent1"/>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pattFill prst="narHorz">
            <a:fgClr>
              <a:schemeClr val="accent1"/>
            </a:fgClr>
            <a:bgClr>
              <a:schemeClr val="accent1">
                <a:lumMod val="20000"/>
                <a:lumOff val="80000"/>
              </a:schemeClr>
            </a:bgClr>
          </a:pattFill>
          <a:ln w="28575" cap="rnd">
            <a:solidFill>
              <a:schemeClr val="accent1"/>
            </a:solidFill>
            <a:round/>
          </a:ln>
          <a:effectLst/>
        </c:spPr>
        <c:marker>
          <c:symbol val="circle"/>
          <c:size val="6"/>
          <c:spPr>
            <a:solidFill>
              <a:schemeClr val="accent2"/>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pattFill prst="narHorz">
            <a:fgClr>
              <a:schemeClr val="accent1"/>
            </a:fgClr>
            <a:bgClr>
              <a:schemeClr val="accent1">
                <a:lumMod val="20000"/>
                <a:lumOff val="80000"/>
              </a:schemeClr>
            </a:bgClr>
          </a:pattFill>
          <a:ln>
            <a:noFill/>
          </a:ln>
          <a:effectLst>
            <a:innerShdw blurRad="114300">
              <a:schemeClr val="accent1"/>
            </a:inn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ln w="28575" cap="rnd">
            <a:solidFill>
              <a:schemeClr val="accent1"/>
            </a:solidFill>
            <a:round/>
          </a:ln>
          <a:effectLst/>
        </c:spPr>
        <c:marker>
          <c:symbol val="circle"/>
          <c:size val="6"/>
          <c:spPr>
            <a:solidFill>
              <a:schemeClr val="accent2"/>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'Add Slicers &amp; Timeline'!$N$3</c:f>
              <c:strCache>
                <c:ptCount val="1"/>
                <c:pt idx="0">
                  <c:v> Sales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'Add Slicers &amp; Timeline'!$N$3</c:f>
              <c:strCache>
                <c:ptCount val="8"/>
                <c:pt idx="0">
                  <c:v>Andrew Cencini</c:v>
                </c:pt>
                <c:pt idx="1">
                  <c:v>Anne Hellung-Larsen</c:v>
                </c:pt>
                <c:pt idx="2">
                  <c:v>Jan Kotas</c:v>
                </c:pt>
                <c:pt idx="3">
                  <c:v>Laura Giussani</c:v>
                </c:pt>
                <c:pt idx="4">
                  <c:v>Mariya Sergienko</c:v>
                </c:pt>
                <c:pt idx="5">
                  <c:v>Michael Neipper</c:v>
                </c:pt>
                <c:pt idx="6">
                  <c:v>Nancy Freehafer</c:v>
                </c:pt>
                <c:pt idx="7">
                  <c:v>Robert Zare</c:v>
                </c:pt>
              </c:strCache>
            </c:strRef>
          </c:cat>
          <c:val>
            <c:numRef>
              <c:f>'Add Slicers &amp; Timeline'!$N$3</c:f>
              <c:numCache>
                <c:formatCode>General</c:formatCode>
                <c:ptCount val="8"/>
                <c:pt idx="0">
                  <c:v>2617.5</c:v>
                </c:pt>
                <c:pt idx="1">
                  <c:v>19974.25</c:v>
                </c:pt>
                <c:pt idx="2">
                  <c:v>5787.5</c:v>
                </c:pt>
                <c:pt idx="3">
                  <c:v>680</c:v>
                </c:pt>
                <c:pt idx="4">
                  <c:v>6278</c:v>
                </c:pt>
                <c:pt idx="5">
                  <c:v>6378</c:v>
                </c:pt>
                <c:pt idx="6">
                  <c:v>6561</c:v>
                </c:pt>
                <c:pt idx="7">
                  <c:v>3786.5</c:v>
                </c:pt>
              </c:numCache>
            </c:numRef>
          </c:val>
          <c:extLst>
            <c:ext xmlns:c16="http://schemas.microsoft.com/office/drawing/2014/chart" uri="{C3380CC4-5D6E-409C-BE32-E72D297353CC}">
              <c16:uniqueId val="{00000000-94AB-4118-9712-3B57454FB7CE}"/>
            </c:ext>
          </c:extLst>
        </c:ser>
        <c:dLbls>
          <c:showLegendKey val="0"/>
          <c:showVal val="0"/>
          <c:showCatName val="0"/>
          <c:showSerName val="0"/>
          <c:showPercent val="0"/>
          <c:showBubbleSize val="0"/>
        </c:dLbls>
        <c:gapWidth val="75"/>
        <c:overlap val="-25"/>
        <c:axId val="402608432"/>
        <c:axId val="402613024"/>
      </c:barChart>
      <c:lineChart>
        <c:grouping val="standard"/>
        <c:varyColors val="0"/>
        <c:ser>
          <c:idx val="1"/>
          <c:order val="1"/>
          <c:tx>
            <c:strRef>
              <c:f>'Add Slicers &amp; Timeline'!$N$3</c:f>
              <c:strCache>
                <c:ptCount val="1"/>
                <c:pt idx="0">
                  <c:v>% Total</c:v>
                </c:pt>
              </c:strCache>
            </c:strRef>
          </c:tx>
          <c:spPr>
            <a:ln w="28575" cap="rnd">
              <a:solidFill>
                <a:schemeClr val="accent2"/>
              </a:solidFill>
              <a:round/>
            </a:ln>
            <a:effectLst/>
          </c:spPr>
          <c:marker>
            <c:symbol val="circle"/>
            <c:size val="6"/>
            <c:spPr>
              <a:solidFill>
                <a:schemeClr val="accent2"/>
              </a:solidFill>
              <a:ln>
                <a:noFill/>
              </a:ln>
              <a:effectLst/>
            </c:spPr>
          </c:marker>
          <c:cat>
            <c:strRef>
              <c:f>'Add Slicers &amp; Timeline'!$N$3</c:f>
              <c:strCache>
                <c:ptCount val="8"/>
                <c:pt idx="0">
                  <c:v>Andrew Cencini</c:v>
                </c:pt>
                <c:pt idx="1">
                  <c:v>Anne Hellung-Larsen</c:v>
                </c:pt>
                <c:pt idx="2">
                  <c:v>Jan Kotas</c:v>
                </c:pt>
                <c:pt idx="3">
                  <c:v>Laura Giussani</c:v>
                </c:pt>
                <c:pt idx="4">
                  <c:v>Mariya Sergienko</c:v>
                </c:pt>
                <c:pt idx="5">
                  <c:v>Michael Neipper</c:v>
                </c:pt>
                <c:pt idx="6">
                  <c:v>Nancy Freehafer</c:v>
                </c:pt>
                <c:pt idx="7">
                  <c:v>Robert Zare</c:v>
                </c:pt>
              </c:strCache>
            </c:strRef>
          </c:cat>
          <c:val>
            <c:numRef>
              <c:f>'Add Slicers &amp; Timeline'!$N$3</c:f>
              <c:numCache>
                <c:formatCode>0.00%</c:formatCode>
                <c:ptCount val="8"/>
                <c:pt idx="0">
                  <c:v>5.0275869023438065E-2</c:v>
                </c:pt>
                <c:pt idx="1">
                  <c:v>0.38365722133387115</c:v>
                </c:pt>
                <c:pt idx="2">
                  <c:v>0.11116393198592084</c:v>
                </c:pt>
                <c:pt idx="3">
                  <c:v>1.3061161771131952E-2</c:v>
                </c:pt>
                <c:pt idx="4">
                  <c:v>0.12058525529289175</c:v>
                </c:pt>
                <c:pt idx="5">
                  <c:v>0.12250601437688174</c:v>
                </c:pt>
                <c:pt idx="6">
                  <c:v>0.12602100350058343</c:v>
                </c:pt>
                <c:pt idx="7">
                  <c:v>7.2729542715281079E-2</c:v>
                </c:pt>
              </c:numCache>
            </c:numRef>
          </c:val>
          <c:smooth val="0"/>
          <c:extLst>
            <c:ext xmlns:c16="http://schemas.microsoft.com/office/drawing/2014/chart" uri="{C3380CC4-5D6E-409C-BE32-E72D297353CC}">
              <c16:uniqueId val="{00000001-94AB-4118-9712-3B57454FB7CE}"/>
            </c:ext>
          </c:extLst>
        </c:ser>
        <c:dLbls>
          <c:showLegendKey val="0"/>
          <c:showVal val="0"/>
          <c:showCatName val="0"/>
          <c:showSerName val="0"/>
          <c:showPercent val="0"/>
          <c:showBubbleSize val="0"/>
        </c:dLbls>
        <c:marker val="1"/>
        <c:smooth val="0"/>
        <c:axId val="610752088"/>
        <c:axId val="610751760"/>
      </c:lineChart>
      <c:catAx>
        <c:axId val="40260843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2613024"/>
        <c:crosses val="autoZero"/>
        <c:auto val="1"/>
        <c:lblAlgn val="ctr"/>
        <c:lblOffset val="100"/>
        <c:noMultiLvlLbl val="0"/>
      </c:catAx>
      <c:valAx>
        <c:axId val="402613024"/>
        <c:scaling>
          <c:orientation val="minMax"/>
        </c:scaling>
        <c:delete val="0"/>
        <c:axPos val="l"/>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2608432"/>
        <c:crosses val="autoZero"/>
        <c:crossBetween val="between"/>
      </c:valAx>
      <c:valAx>
        <c:axId val="610751760"/>
        <c:scaling>
          <c:orientation val="minMax"/>
        </c:scaling>
        <c:delete val="0"/>
        <c:axPos val="r"/>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0752088"/>
        <c:crosses val="max"/>
        <c:crossBetween val="between"/>
      </c:valAx>
      <c:catAx>
        <c:axId val="610752088"/>
        <c:scaling>
          <c:orientation val="minMax"/>
        </c:scaling>
        <c:delete val="1"/>
        <c:axPos val="b"/>
        <c:numFmt formatCode="General" sourceLinked="1"/>
        <c:majorTickMark val="none"/>
        <c:minorTickMark val="none"/>
        <c:tickLblPos val="nextTo"/>
        <c:crossAx val="6107517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_xlchart.v5.0</cx:f>
        <cx:nf>_xlchart.v5.2</cx:nf>
      </cx:strDim>
      <cx:numDim type="colorVal">
        <cx:f>_xlchart.v5.1</cx:f>
        <cx:nf>_xlchart.v5.3</cx:nf>
      </cx:numDim>
    </cx:data>
  </cx:chartData>
  <cx:chart>
    <cx:title pos="t" align="ctr" overlay="0">
      <cx:tx>
        <cx:txData>
          <cx:v>Northwind Traders Total Sales by State</cx:v>
        </cx:txData>
      </cx:tx>
      <cx:txPr>
        <a:bodyPr spcFirstLastPara="1" vertOverflow="ellipsis" wrap="square" lIns="0" tIns="0" rIns="0" bIns="0" anchor="ctr" anchorCtr="1"/>
        <a:lstStyle/>
        <a:p>
          <a:pPr algn="ctr">
            <a:defRPr lang="en-US" sz="1400" b="0" i="0" u="none" strike="noStrike" baseline="0">
              <a:solidFill>
                <a:srgbClr val="227447"/>
              </a:solidFill>
              <a:latin typeface="Calibri" panose="020F0502020204030204"/>
            </a:defRPr>
          </a:pPr>
          <a:r>
            <a:rPr lang="en-US">
              <a:solidFill>
                <a:srgbClr val="227447"/>
              </a:solidFill>
            </a:rPr>
            <a:t>Northwind Traders Total Sales by State</a:t>
          </a:r>
        </a:p>
      </cx:txPr>
    </cx:title>
    <cx:plotArea>
      <cx:plotAreaRegion>
        <cx:series layoutId="regionMap" uniqueId="{C83D12D0-68D9-4BE8-ADF4-2CD227477968}">
          <cx:dataId val="0"/>
          <cx:layoutPr>
            <cx:regionLabelLayout val="none"/>
            <cx:geography cultureLanguage="en-US" cultureRegion="US" attribution="Powered by Bing">
              <cx:geoCache provider="{E9337A44-BEBE-4D9F-B70C-5C5E7DAFC167}">
                <cx:binary>1HvZcuU2su2vVNTzoYyZQEf7RDQ47FFzjXphyJKKM0ESHEB+/c2tartVsrvcdnTcE35RSeTGJpCJ
XLnWAuvvD+5vD9XTff/G1VVj//bgfnybDUP7tx9+sA/ZU31vz+r8oTfWfBnOHkz9g/nyJX94+uGx
v5/zJv2BIMx+eMju++HJvf3fv8O3pU/maB7uh9w01+NTv9w82bEa7Hfu/eatN/ePdd6EuR36/GHA
P769+PD2zVMz5MPybmmffnz7zf23b354/S2/euKbCiY1jI8wlqozygVVilOBKZGYvH1TmSb9520P
Y3EmOKeKc+TDXf7zoy/uaxh+8TTdP97/fO23pvM8mfvHx/7JWljJ87//GvfN1L+u7MGMzXAKVgpx
+/Ht+yYfnh7f3A73w5N9+ya3Jvj6gcCc5v/+9nnBP3wb7v/9+6sLEIJXV15k5HW8fu/WrxLycfe9
CPyxhDB2Jhj2pWSSCCEQFt8mRKoznwqfIYwJRUxI+fOzv2bkY24fTGPz5ufL/3lSXgx9lZfTAv+C
ebn4/L0g/MG8kDNFfSQZVr5SEjH/27z4/Exg5CPCMRNMMvoqLxdP85vPpi+/N6N/Vys/j3yVldPy
/oJZubz5Xgz+YFYoZEUCLhHOJYcEAT59A18Enf3rzlfQ/Fonl/1Tav5Ekfw87lUuTov6C+YiuPzv
5YLKMygMzogvuWCMU/wqF4ifcQZNhDLMOfEp+/nZXzMSmMr094/m56v/OXD9a+SrrJyW91fMyj++
F4M/ViHUP4PawAiACRHGMHudFawAuHxOKFaUQgm9wq3gvsq/mL7J/0SXfzn2dWZgiX/BzOyO/73M
MHSGMQXMor6viHru5C+xCzo95tIXvo8QBn52omYvEWxXVXljciBF/54M/nZH+dfIV1k5Le8vmJV3
F9+LwR+sF34GzRvK5UU9fJMVcUbhPpNIcR9BUl4x4ndPTQNU9+npe1P67bS8GPoqL6cF/gXz8v7d
94LwB/MCQoVQH+gXJkDCfPWKf2GMz4Qv4SMKc0QVAt78slreD/fZz1f+887yddSrbJyW9RfMRvxf
xC4iz5iiSPq+kJx/VSHfVAk5Yz4hCj1n4nWNxNDo8z8jG38Z+Cojp6X9BTPy8b/Y55l/xkASQlKI
AgKG+SvdiJ+ZsABN6UsGP07187I+Pt7bDGyM4c9w4pdjX2XmtMT/Tma+VfgvLAyP8DPYgUByBOU+
I/gkiV9sRhAHZ1gCNCBG2TNmv1r5kx2e+ubNP0ZwWIDt/Ami8/HXX/H7cXjxvNeuxj/e/x+4Gt9P
00uO8c0n/7jhxBgl4DmBEvCpJN8my1OgIrhPqWCE/4bh9MoO+vez+u0W+2r4Nwv5/+Q1/Xsf6hef
Lrwf7qNng++FFfX9u8/LBcPx1dDvUMN/3to9ggkohAQx9otxePqSb8Hhtan0YtTTvR1+fOtJcSaR
APeDEyCt8rn/zlAWcEuRM5DogigFrgjzxQmaGtMP2Y9vAbWQpISBKJQgHJ81oTXj8y1oISfHRYGY
JEgqmOHPi7wy1QLi/ZeI/PPvN81YX5m8GeyPbzF9+6b9+rHTXJkEh9PnAI7stLMAKWAO7cP9DUDe
6dP/QzDKypFn4qBS02/9ZHCXbLjhuOm3vHNLLM2UXfCm0C1e6a5JWxc0aIlyn6LNyObzF+H7remg
35iOTwRSoIWRFBjC/3I6JQSlJW3ND5QTGS5t1sYFeZgWv71Ezb1qkzbgsh60N7WXs5qr/fefr37r
8UxAdNXJPyGn6b2IhirEahXx2aF3yWcjp/GWu2QrBtscZpRU0SyGOpza4Wj5lG++/+yTg/k6FbBV
YK9wLsAxY6/W3mdzlo4lZoeynvm9SZZyIxaq62WUYdHn5J1XpIe11qXx171XFI+irvalKepDYdmw
oTbvdZqhLKhnu25/Z3JA3381OSw47DcJqst/nvyLyMxdOS3I69mhSmwfFbb7zKuujbsuwXFtc0+P
Nkt1ytLQ440MvbzeVGNaheVEbivjLbvG6m52Mv7+vBjA4ut5QTVgBciJJWjFV0FzprK173J2yKaE
bdIucaEdWhQ2ifqCyjJ9z1CxoaTywmJlc2irie+rruZ7KMR8U25twciW2ikWVbcclmXwYw8lYzD7
aXGJ8F6pKWRu7G+p6YhewIDWIs3xYRbuUWS9uB7NZ9FZf6tKts3XpQuzPDV3YlDvvYKwG69sr6DI
ynOFmxANBb4WqIirlLT7US3XY5p8sQ3rrxPjGZ1bSXdZ4X/2BPmISKOA3/2CTr9VXvhX0RIIykog
6DFglp+azMv9XeAsGas0YYfcGBSniWWh4HgISwijtlWS69V1RZAbkWrZ9A8mybrgz04Eg70CapJh
KKhXhZYWFFXZsrADl8O8H1F2XqOE3qyj27RkuF3WcsPbxR5YwnbDUO8G6bl33w/Gr3cOnCKAI82B
+3CJONgIL2ORD23vCTOyw5RkXzyyZX6zBm5cdkypK5YXMeTo9+Dt12h7OrkgWCn4F1rCq92KpoL5
A6nYgSK+db3hoWfJrUnllUlqLy4UWg81Ly7IgCtdrv45YpXuO0w/9D3/ndIhv8YbgSjxMRHA/+gz
PXwZAJlQPK0epgdTDkdTzvRI1XAuqzVARaVukFweuO/lYd34eVDl8xSvU3OOnVl3dm3ykGYtPoee
JbVdON/PcqkiJaobihq+M0sx6q4vk50czLHu7RKXBsAbT3UA5Tbq7yeT/Bq5BfBYRNAJPBl5vbMT
gkmSiJIdZraYQ7O2yWXfp1Rzl9UbVyDdJUoeW896QccrtqssH6NkEXfUtN2NXVc9t2jW7Vg2sVx9
GtC5L0PTZtNunOlh4sS7qGwaJShToahxHaGxXCJvSf248mmqB1Eumrc23xTK9r8DvyBCXqEcLIpR
xdRpu4Lx9e1eLSslXF22sG9K3m2d19YBQjDduRnNoZs+jakz0fcjerLRfvVMIShoppM3TV7Xh2tl
b3q/o4ecK3dTp+ly1eb9FW67Uiveq1jVMttkFZWH5x+SBEw8ll1T/05Txt/2Hmj0jCGFfMWAofi/
rtQ2G0zVda23H5LSi3OMblmlqo0v0jLIXO42ZC5Q3EopdJ169JxYC53Q9nQriR03qkrDNO3T2wZP
/e80bf4top7m5ktgY0AVoaQZnBl/m5m2XBkBH1ntO1UHwqv8CPOhCMqp5tAo1BJOY1EHMLdz5BN7
wMMYtnUiL099JZ0rEpHORzqdqHeYeZ5o4fItn1IaY9UdyoSrTW9gGzcN97dulpECVqbz1KrIERhY
LJxpsiQHh0d+dF2VnquiwxcyF912GaQKHUuuUSp1m0oVNZbvh75NY1tItHEZQlqeeF+Z1fmmLl3c
9aaOgB6V4bLmJCwKE2FvUluWtuhq3ubYmMP39xmk8NudBmcfILvhiIoLhUDgAPv7NoaNdAVzNWX7
NMVVYLl4j9ZsjU0uvFg09SV1yQxNe0Rh4Q1WrzD3wAhRBMDQslonfTnviwL6SIdcE+WSZxqZbtnX
dCl3hSd0NSxknw9zEQPtuqtZvVuLcoa9w4zOWkf3SyHoXvni2s0o31RlmWvmmSnEbgjKkvj7Rtpi
M4v5okuLNKjTiUCyfbvPWLoEvUqKYF1ZWWns+nZf1M2yBkzl7f75b1dUNLTKbzTqKTSZFo6542Tt
A7q22c6rpimaW2oOeUZzLfNe7We3TcZ5uWjmNU6qsT6QOW2CgYghBnoAW2guD0PnaLAucgu4kV+L
gXqbjhZK583Hqi2n3Zo1N0byG8C1bHuiRX013S25i5Yqs7cZ6Vo9ZYhEqvNc0AqRXJbcFxrV7GoA
DL2cvcGEU7dmkUDtvAP+v+mKzB5rK2vd8tSPSlot2l+sOg5p32qj5hyyR9yeNWMSdGvFAt+1QHtq
r9lTi4OiI598VJ028FgFdHL3FprwbVXdFU3xifJtteI8wuNQhf6Uu6NlswnWGX00U5ruRszvx2Gs
otYWRK/eYrTBidlYv2pC5yNPD/VE97FpOqpZm7Mdny7ykYpzq4rN6sx0aHobVIPyb+d0VdqIJO7k
MGzUmoj9si7viyafj66gWzg1ynaoFk+Nk1NsM9VFlW+NpibPY4bHIvSzIb2aJmw1GvMtrWx2VzbL
JZPNtk7y6cYnkPOZApEfxhtRTuUxqRqhU540UVdUPtD47B0rO/86w0kfyBSIR133m9mJYZfLrgrz
pvpihU1vvCn5kiCSRDMv62jKKrVxwwBkllfreZN+KFvV7w1gTT422cWQ1Ismq5Sf5rZPddGcd8Xs
H5KMtRsgqmNQJv4c4WqiYbos/btxGiPVt5vRSwIq7XIj62zDTeYuPC4CWuc8WlvUhgK29Q6rsg8G
38ORbC9ItzYRqvi6hb1GQ9OPwGcw5IYqWeqMNBJKqZrDLh3brzu8b1A01AnsVAW/4S75ovLeHsxq
HlUKPVip1VzN0lwAkpGwzVa1SWlRBtyiZa9GgUNrf/KgNN4n9HPRzDeqzMlxnYFZUFDSmzZjxWFu
pnNvrOK5W7pbS9NNyubkahBDWCzWA/iocajEU97IIeJ138fWy3Cgysns6nQ92MqfNSuKLBZrkV4v
RXfPqLPb3qp2a9PqPrGFBsBQFxNj3RUs0Oix6P1dQpJ7ppLlMNTmi8em+TwdMQoTQ2WAIKua9WP+
LuWww5p8b3G+fGDJbU9y2BXj6D8OR75O2Y0hFulWAvFmPu0vbVOGq6jrfYUaGojui5qxd15xe2+r
obtk/qTrcf0pRc28b8bFRrykZlPm/accwYFX53+0pr/LcRJaw7NLYepKp0nKwkWq8jxJ52Cefbrn
Fh7ojF8HQwcQuHZgAJRjdTGyftkgD7KFatVphTIUNL5XHE3nfehBDm/47HdBX9kAgMA81EApdGlL
XWPcXrVlaneTLI+1yZNzkokSdmZzi1yWxELR3eStdxlfaFR0i6+x51e7bmJh0k13faaLsbYb1Vg/
AG3Up4Mu5gBCKo65xNvFJueFcvaaqrhJJInFMI0B430BZWds1NsBZKgh+F3jb9PBT9+NmE6aV/X7
nhXu6OEy+dAx9pQit2i5LiXIaJjJ1Iz0umpbqWsxqw+jKs0FTQCRCr+awiZDXEOzbra5z7Trq1Xj
pPvogKFpzNJ+24+jO9aTepctXQ71Nm2ow+zSy0TkWC3DzlmnacOXd+nRoQnYNUNW+ym6yI0q76a0
C2ZcpDFmoKlrx3fWdt5uGvBVl3QwnI3HxFp57q3n/STn+FmcNaCMYzIMELK+z1qNZW42/dj4wUzW
Cvji7WqJ0c6xbqcAna7LRIPj7SJcS35YyvUKXj2DkJFmius67yNU2HdgjvmHtJYm6kp1l9TC3NSr
aoJiKOZIzPOsG+Lox4nhKW4LFzkPwImuJXQIYp/WxaZhM9Np1yRJpuGFOq5n3o1RYzYzaIYwy9gS
GVE62CTkOvXsEggOWkKRJIPSLXnki4FFbVO98z1XHak9LlPvbZXpxlDbNl0O49qCWmzdlZWJ7lmb
BplN+LEl3nvVY6YTb3J6SFO+cWMLMr7soef3vhdVI2CK6GXgPK/eO+TTSzKXoy59G5NuVp86u3ya
qrzfupqNG6K6z14HNDtd2BokuBYRSss6bDqUbMs1AXPsJC4km+3jUpAUADJHh9KsnR4duEYda77U
lmah9Dg9dpl/PYiuvpQWe1oNrYvrUR6naeivgYev8DiVRirhcdX22aGyrAtT3Ju9x+PWd83ey0C/
0CXiaKWxMJlX6YZmNpYURXNWit28OFCXdAiZ8qZNvmIUu7INPMcKTQbnjlNfFNFQFD3kceTAgwyo
fwb+De5kf+ykt+fOtYd8IlXQr9O8BxxGDUhi5S8+6PFpDoUZwgorcdmbrgsmU+S6YNmwW+BtsAOZ
qgs19o8doctdnp4IGNn02eKdO8siVhbjhU1EHia4VFE/qYuio2D0ra3ZuIYOWg5gecEpmoDmT4p4
cE0flgvAYjqVcpuY2kVTbeZIWtKHnmJEF7RO4prmxflSgeGgu87j0fMTiy4bN63Ic13yz1WK52OR
KBSAk8fClRT8mK1TrqHzkiOr9rQeWDA0C99lWSOjZBTluYMOvqHCKqh3iXRfeTF0RhzNq3ryB/kl
M9O8s5LdTY14bNsC5C5DUZMUQ4gV+qn0khwkSZ2FszddTfXAY9U72P9ExW1P+yjp1yOi00UjRhAq
bPhMPLUb3MFbYH/XuH1iHN9RRaC6iOA6ccUGuxx6B3sw7ZxFbKo/jabMtlOZA0ybVFssblztXJzA
K0lh12R3QhxOZpjLaLbxjVtApXxxzWr0ROqfpD9+5Lbc+UjEIncqbE2dAonj8Trnqe5Xe+ugZCPr
N3kwt3dWtuWmdniNlnrSaeeGXaXSJO5ZE/bLWAdJhs9Z1yfBVNhzj0i3RU3cjHiI5btpxpnuHf0g
4d8FQ9rmYbnjrhRxnrmd5F2qKz4skGtzj+rlfsTFdlzwA48m3DU6Q9XttMxp2MqCBaxl27r/4I05
CepSqSDnlgY9fyQVbwJb9lVU4G7VY1VqB8kwzALFVqTTpiWNbh2/WKbMBHM3tECMSx7Q1ra6KTxI
S7cG82JYkKXN9YS6IPeXMcJ0iBLq4VC2QYmWHMJT6KzPyyjzu2PnpAvLQhTazmkfNlUH7FeExo4m
rBCz4ZybC1OwIRqm2IczOwjFcDu2a6mrjky7UKk8CRFTOLDYpprN1VU6TFU8rW6LxQK8d2pBe6Q8
yngLYmew24WU0GSTBkxxXkatl8F2TudEr61lGhdDH3QuCXGOvQhEnxnyGbhslQWFygct1suuvPBo
+Xks0V2d1TJmwolgGL2A8ubS8/vNmKAhmBQAOii1EDiijJXNxxDeR9Bjlz+B4t2yJhuiniVNOPXs
AzSGK+Cij2wVBjAJOnfqtyHwzjlknn8tvTzfEMti2vMubtbupmpwE9Gm6aJSZjEwdO2GclcbWgOE
Asr5aNt63dPCQWJQU24ANj/2ycy0AiuJ0xpoZephbVJyizJAi7oelV59c2BFbYOalregKvbrbE3k
t80QwEQ3TUoXwDGxVWObh4WljYampXQ1+vUmKR9lxp9mx6FnUOTHdik2i/Pf5Um3RGWXQSMokqiu
MxqKND0iTLuYDgTpSU5dABr/um7Li1zONy2QYMCPgYGmVA+TB1A59WDTw7FPGiunhfQeXCdCOvFb
OrNVozl5P/f0kba1OdARjPPar8K+y6ewI7FTZZRggYPVGGCOBtqPHUSt8fgTba7WKnN6Vh4PSz9K
PRHMawP+LqcmrCc+a2N+qryl0gMcAG1L8lhOs42Umbiu1irwvS7CS2OPRqZ6HvDnifA+EEN1TIEI
BmU1bRtfGc146wPSuuzjuhk6eyETPgXJrNKgYvaaEPhOL2mz00R2PIFVWCQaPU2J9uDr1ikuWdtf
1KICte5fN1NmQzjErjXC1Z6Lz7zHSHNm3OUybZOCYE0LXgfFlHl69iHGsHUlxL+8IFNaRz0GOc7A
rIpYzfYS1ARAxU/5nXHKauYcHG5n0OoVMGVJoLuMVGkewHkZ8HxeFwHq2ahl54PiSm+YGHvdlnTU
yZKRyKbiWPTQXWvMN2Xlf6S4D1y3mdIeb0lTa19M9z3/VJHh0VMl0JNhf2phxC1jmFp2sDSvAlA5
dGNWfMz7cQ0yNAyhN5Z7Nmdbv04/NKj9glOA59G1QHIVyGEug0FWFyl0uYTUWVAqceUNSxvTqgxW
sKe3vljTgCB1M+dtWNlmOoIFOt+myuAItMUaEQUuEV27PuKyMdB9yiLCqNpSjMsuoIsKEsXuwPFE
+z6hUwzHBUmYTWO1xan0wcJyKB69xgurJSmDrvOX2J9zsnGme+JK4nMhzHECGN7jHIh2qPwYTb3Q
BBkRSeaKC/ie4uL5t8o1xUWW1ld0ydbdv67bgc3aWxcMqGNyUFRIanjBP/365/M1ECUtgjBDx22p
LYKRFZV2dho2U9VlFy2lJQI2Oy37Lpl3w+la/3xtGbLHrKmzrXF9ejETb5sii/Z+l6UXzz/4L78J
mqDApUuvXSrf01l8YhWdtqNwYDpVdla7LPWOcOYDf/pzdyxbDluoDFqF4Zygy0nU5lV7V8WmHVtt
vareNvk0g0xcpG78SQajVyYBqdEdqGIX+nidY9U2QSkghTiN8rp9tE1Ra1kWQ2CT6VrOW9WA/vEN
K+PW88BewcBhMoQPi4X+jYS/hyVNjY1HXi4BWNvnPZ/jbBqKsILDQwDOmoW+8B45748ry6wuU/DH
OLSZko+3RZFejlWGNsxkMXztJZgyaZCvoOYUVpXWcEpbxnlBlO6n5Z3t6P2SWxGCPPkyrqTSgnVQ
QCePMaPA/rssrDm41AFYomCk936/s2zNbiSejpbQ7GosdInz7Hxmzcbl4IhSK6bjCSnnZaHQuVOg
tU1BD146czBELNrxEtSgWW0dgOkhD64dh6O0HdLr2FzaNV8v2rQyG2hSbpNTKJ6kyL0bPuItIzMJ
QUSTnUWOH6p6fVyoyW7h9OLcJ0N2lLLztn3rAS9YEnUpRt1w21+j0lfbHqiFXmvs32IOzSRJ8RR6
WVkfLK8vLefQrNNq3hb1Um/LclGA2IPb+I0CRtNCiWZdukc5LnbOFIHnSQYIvWZ6gleNNj2ZzBUC
q0w73wR+rewxKdbIJ/PHOvPSEI43+NE2za3oukueF+UR/veEtp0vzuc2z2JJYMpNSuQG+ua8Ed1V
g6wfZYnE1zy7KSvZRXOSpx8nW1/IFmc/mTYepAPTTeR+2Hachh4Zpgiq5bPxqmpbV8OqK9d5gb9U
/db47wt/AHif3XoOz6pKbOLeQR9Ix7y/rYpdRZg58Mw89F1vL1ll8u06yRasQOiuhLs7NfkfVkIc
HADh+gBLzzZtTabIuXRvZroHolpuengfCxQKEwfXNLEP4rZkKj2flyuyUh+qcU4jOJJUWrViDHKL
kwBOBGdteb/ctEDvh3TsDiY1H4mpUZC7im99v/SOsmtu1VLGyjNdLAX0/2Go6qOpwT9JJxA+TqUf
+za59yTJ98LIm2Vm/RFeuHiPK44P2JFVC/Do9u3qvUdLZm4wpTuQ2zI0HWbBs/gkpkt3wyTOwSlK
r0abZrpuEgBqmnabGvzD8xZN6LxiBT63qDIazmNVbC1aF/188fkzc8Onc3nbrMDemLDXGUPZ7TyX
Ns7hDBgMK6AAwZwBM2nq4XpSbNhBK6y0cZXpwtEwfjSJo1Et6KJVzZpJTw5OAug4gzvSpBtfvsOt
1+9ZATbGapbANGaJOpA/23kW71RC1bbr6yX0Ta8F2KKbdu6UlgTOwGHqcK5FZrRrC5DPVUKCjJf+
aR/fZCv+hNynYk7GkFa5DRgtjxahCXKQGSgD5wVemmQhbYB6AmAh0KFR32uaQzXCbAHkSB2mRQLM
TubbuRBlUJvsMacGmuoSEtacw3E+013Om7hmKhz7SwWCTM9uqWrdldkDFRmOVs9b9kUugjETaiut
R/aMjGKH0g/tNC775x9QRzcrKx6YJwFJpesAdsFqWSV49OMMnv3zb8adPPy2IBZeQ0rBOx1Sc0Ag
+kNFEwcFKxbg5RyiUkmwNLPVzPup8gJgY/sV2/wwTadDOdD986D5aLxwkljzecJwFuSQNlNTgMAA
/0TSo2igNhBAM0o9F6sM72qa+XpQVbWzPYgQsojbZRYPNvV5UIhnfMXv5s7xzYTb67lfpsABXEeO
u8u8SMGTmnSWWAgznQptRvjfkykD/LJ0BvU/FvuMWuB4dLBRNj7VHXM7n9mDt85wVvX/GDmz5Uh5
LmvfSt8AHUKAECcd0Qw5Om2XXXbZPiGqXFVCjJJAYrj6f2W+0/f1H9HRJ4QzPZGZsLX3Ws8SWvWc
ddGxaaBGazH8jkzjnVH9D1DhVBrYcD00fC8VRr6VBfO+t6Y9cZW8qC2WX2RcpjwSv2yo2WlYccZL
5NWFm1AdMZKlpDXi4rPepqpLVFZ7Nbqsvh7SbiiDA6ZY0cYy1aicqZLleqr0EmKsai8QmpqCTB2a
Q0gRKWmS18B59Dy33vNiyFUBSWNPsCKJIe5zMQn4ZMkDaSBQJa35cJglj7WEsO63KFEOF3e9li61
YWGXSKfbSJqdbTu83zXJ1rnRgFogg610PWHsTMO13h4D/+jNy7iHyr8XLHxSsLSyaLO68CzAEjuk
0SSTwtYkhAzCqn3nwceIVJjX6EnI6rWZH28QNr3gXQJJ3XutuUyh6Y7t4ucwb8t9pdo9LAWeVZ1i
BV0+Ic15mNYg6TG0odAXY4F5h2/6J4FI1LUxJFx9lXyWbioq9T1uaHVfLV+2ag0PW0MefaGmPciZ
ETYxv5ddGBwHWpW59WzqDbPNhsHAxvbrQlEjCoghLu1ll1cbGc6OWbw2XqGr67HeKPZLh53dxUnz
JcCcjcGnzlpv+MawMOzEjKnHDw9lVL53CZkL7SdzBnFApF2zRemAupRtapHFEufLirkafwxmSkN1
Hqnhi2vKcuerHyPE8ANL5sNQJSX01ycRujafaPnTMO9XJIK2cCVvUzR+HxI8T+olaK7DFlaajjEH
ySo+Ea3CHQrES+V3z4RyUQhWvs8d2/La8X63GKgE8wiuoUHZ35sePs3UxYeWBEXSB6+lEO+JCeZM
BavKesZFvq7Sz4dEoipgWq3kgDWxhJkalPnkaQdSZmmLDXP7OAb0Pl7r16kK4Hg05qk29nNbJlyK
v2eJbkHDdqJyVueyVzEqxY7XEEWkLTbythkJCV9qjT8vUIb4utsSJwtvYHksuuaMAZ4t82eirhIH
HOl8DpusNrrbe4NAmy4zVpM9HGGseO0COMtf73xIFDtgZC/R0rf5PLavETMql+is0i5C05woLVPZ
MZ03LfuyeeHHShxDPeD0BKiwWFk4FAkNTAbdec7XMkSxCK6Xt/c7qleSG6Pbgq1htIc4DcnDP+uw
DPYwX1HjV/0TiBhuDz7+JOVI82Va5nSqK5VT6+8aHyLQjHk8idGAbw5CBuE7PW8vXjd8STa+Tzwy
HcZpJietnC5UuC6PjpzrayMJ8ctgeZDwSKFqw4hbDBAwv35eMMKf5yEPwM7lK1rvU5DU6ElZ0mQg
a+ocZTXKPKbDUyQNriC9vcdiml5qWUUPrHIP1iXiCx3LQxLNzdc24zBWTWnY3dyiJpSeqvfUg588
EzTxXbi684zejsZi2NnuCNBS3Y163yfRS8/5d9YO6sDX+KCbKX5Qg00T6PS7TZp6R1oMFh3F+OSP
7YPc3LmzwfLcwTJM2376ugmvPFdhz+9CW6G/CvM5SMr9ZsNkr2I0Sqoba0hOAeZgiumoUxTXoi6G
kcHOX3uZwjfA9Wf9l7acl2IMm7xv1MlzoXiONvnLegGknGHrL92w3EeWz/uVBrogqvvsN4cRox7H
Q+Dx70C2aCpUQF6p2MpskkFK+2Y8KCkz23ANw3157NFwnaoeykuYfBuuZkdJxUewDN+62fgpzDVx
QFf6SQe8msFZl/Gug2W0beN+quO+GKYpgDXrPxKhyL6PuyVHBzgdpPJ2vivaqpG7Pgl7kAth1vUq
yRJITVkpBwIrGC6Rwz/6Gon+5xDbz1CTZj+V/iUaGL8LpDs0oEmOhiuVDUGbtdUQ7KnfzkUQYYWG
h8TzsVIxugklDj1+Pe0b3ma9FUE2Ez5Cs7L+HlzMD/jRUwZ78AtHLd4HvK2zlWmVkdGAP+ynOq3Z
et+1XpI1ssTHA/VSRgoO1xJ+EX63ZwEm0U43gBdMHklUNxui+VnLDt1WqGkhEj2h6fX3ViZP1kTk
VIqgSsXCWQEwNRt1d+mjWezXtTmB1RGF8+IuHXoLWxJ+uF91NE0EFt2yWuNdIOl76fDJVYAjWroo
cAbNkaByZlzCFIWg20RTe9wcrvYyrcLFQIVEDw1FMB/r8VBqrzoFxdBiOYefWS+6elVWpxNBKzLA
uckIuNTCbQ30gtitWGpYcIx64e8oMTZzG/CoZGPqnFT1uYmnY+/Mm4m7fu+u3mBIZp5FZf17latO
1Rz8WKKGHCzfTmG7YkLXQuTTuO610O2daUJQiksYp7GsxNHzGu+51HveRLmRMRzDEOwIYoQm63/F
Xp+JRYV3w7SwHIhKmPYe+E8W0YMadj0+pQevR6saGCzeoGeysDIHz8YS7tkMsXVOihXO2jSOOquY
whVaTWgLR1mnxJvAV/hgzTTG65GVh2Dg9lg3GKg8jEWCwhL3wCll0MYxIMSV3MkOw6eIw4KaJjlx
CMaPgKi+ElBp6SDpfTuH3o5P6OBqqsu9r/2CvdGl8wvoM91dCH/dW+p3TNkcq2tCdqWJfmve+0XN
gQz68tDJTsABkddlYwRJncwnLKD3rp32IcbSh2h08Ef98Y4aY7KWCSC0Vt05Zi5Ol9MuGNZz6Ib2
Xm8+5s/Nj6EcePANwZKnZl1cztyi0ZSMFRav1c9Lp1/iFbcK99oXRazaVeUMvZyM522saD6Ay8gj
F233Fu8ceJrpFMb412p0Jt0SvuXlKmCqSXsEF3MQdDoEiaaYcD0/gyBhYD1gdq1NM6VxKDtc2MCu
rtR8WtVwUFYjstrvhmKt4/VxRhguxYrDC271HaiFqejD7dFj/VgEmMIyShXAhnjqs2QMu3uj/HXv
VqZSQ+Mln+oJI2jAy1PjXuuMjYQ+xINX50tJxl28gCCpXJxaq4MdDSG7rwucHOXgmfDOPQmggs9d
Qs+Nwfum/bo8lSTJ1GKL0XPfJN6+jIhoS9Vm8lok53lJXqKt/uHb6oC+0GLprf/1cHvO/fs3bs95
LdFYEYIl5aTxilDBjB6n4SQFHU51HFUtYBt8eXvydtAxr7NxZHNmTW/2AxDNUo/mVNPanLzNn1qs
GHj8z5OxR8xJY+1q0Wnjy9tPjiWus2qCyd7FMebvGdUiLRuzwr3Hb3f9di4HLJMNGXAOt/9c3U7n
9iXp+u6I7AEWkF6d/jlot7btvzwZr+hDJas/vbrSJ42Xd9oi8mTmVe/CaIj2Hh33t+/98wNElwxj
q+LZCEvmj7P1xTa26e3Eb4fq+mJj6+6cljXaejadOrrgcH3bZ9z+bdesh3grhxNs1WfdBN0uuj5K
GrB7jEEKvT66PTXzYNiNInwOu7pDBRVNKppmOEoorBNE+K3bD8EqD66Ezao78Z1t0c/brzfXT0aF
3Oz9/usYBlBPFjTHXgLk4UbZ/Rma+RP9/iP4AdNvNVJUf+6o8/fD/7r/7qZf+rbhyz9PXjfk+efR
/tdw3XRg/F9/KH/+76//gez7f1yed1//509ez+jvv4cT+vMMr9GZf3vw/+V4/gqxXH/y//rN/1uM
ByFxUJt/c/LXf/BvKZ7/Ns33HrjMX/G3azDmj9/5K8ODrQDCKIxjCgAXntx1N42/MjzYlsYH+slo
CIARW22A6P4zwxOw/4zA2SPD88cGAtff+jPDEwT/CfwbP83BPSJRAVr5r5f/bx8lgkt/Pv7XDA/1
6f+gUH0ff46AGY+BUUQhkkH/TlBqqWmoqAXx1nIOZgtqiejGcyWj1zaM5dFSKRBeCT+DbRePGQt8
dmSJeY8XTQrrRnkQbH2GVvY+Jm2Vs40bOEXA6HxPvCR+cBm6WaIs26WggWSnSrY5FxdL1qWoKdoV
eOph6mz8Taz1gqa9LiqYnUo0/DQBX12jeLvkFa+Xndd5PG39NdpRGjSFLINMNf4PvsDPIeMdMAOH
EZgA3IjrCBQRmB09xL8bF7DnUYJWoiFGh7p6aKPy0I5Tmfe2VVDiV4zeC4mgvdEUH8uSMcJIEa/V
Y9gn9NiSwjTdx9Go6kWpjZ255mhQ9Dymbgvvwblsj7Ws/bwZN5JDiWPzdOfxGnYcLBq8G01yGNrT
Kpv6KIE7PG6Rl8kZWsZA6+UhGh4Snw+7qbZ1kZDOz2jIkjTsygW66fAL/O6vMg7aPQjbt2SlXdrN
PVJF23ndNiAYQ08y0sIgu/fdOB8He1JJSc+VGS+j0ymjdbCP6/UVo8Jzh64qh7HxLdl0XcAoxcAL
xBIf62Rg2f8u2+VhMuVjWzdljv4XEv/VOZNOscx0kKwt8jJs3tCwkOQB3PWYbZB4ZkuBhIb+t3Jo
ZDH1BCNfU+5KIXeGMb2Dx7frtDfswsTBR56jS+TzHdcCxDs/uQEGqKqgzC1tXaaBWcTeb4CKkh7e
Jl+rNRNR8lVFfQRZ2Ji9xIAmmKoP29x/DKR5GkZzjEf1YbiFEtQl233pxTGkc7LlW2LkcU3Geyr0
KambMGOsavON9B+Q8ROtxAsAXSQ4cir6zxpts62Wp2lKe74CH+i7Jq0hTFd8IOh1/GzuQrjkMD1m
K8CsKP8wMf5GTGR3rXFNMSX+T0/Ll2QsykR9NS0fTnHb4XX58XdYW+8hXzFuW3y6Ohq+x66tUzE3
fV5y9EjS8+JDJygmqhWg0VaWZ4IZTZVNQRu2ZPFkYTvo8J0o+WujpsvpAO0ugHIxe2gyMde0rYKw
NDmIVV6N0xXfHRVQ58pHpMCWIunWtzqgB9oxTGtTPutIojkVyVPcOQxrv6KtIk/jEn062Yb7pheH
uh9/llU1Y85fK7yh9Ms48+e2ckHxOtRc7XqcdWo5Az3dzkjCsEfTYOYZMn9MZO7Fus90U59dOE9Z
UA9DXlafjT/aNAw56oeaMk2Dj7COMAHAmsdAwCDqmCz2myE3EcJFehow7T8NbHZ7uMBs76x8rQDT
9gxo0oIbuqLtqyLh+9DGQLWmswB/kqgJ5HQxD/MFr2mYm4sv+VONO27i/C5Ct1yaGGRT5Pqsv5pk
i7tq0rPZ0wZeBwc+18Zf4L0XIWjHVdv6ABDOoifxQSMaCaSk+6RuBtXZdY8aSA9IEICaXgVEn4Li
TK4yZe/TvNOw633XIB7Wz7+9YFtSr0USDvmlDOp24Jn6xKGgjG1V3YfGHMt3DcWmSpeKQYG3WTBJ
e5ALzDl/in6XGJpT2i7lWTxxVSLxgwHrOaSnmMY/277mu66uQ3iDLW6dqcsGEVYgz3STJcQdu7JF
44S+FnbGG4KT/QlrAC7zkGMkcCa6Wnnvc78+LUtArjclGG7Rw14ug0vNvR6vxow5EPkscMsF7XaU
YUqQGd2G8gAN3087pHxS5vwatUwuaSeXj3n1mhyidZt68Y9QwnE0PxtMoBk6HvAWgL2Hse12pqL+
Hp/akmwt6Lb6IWh0u1ubuocQPgLPKGvvwBsAZyNJjnVvThVulXRuBHiaxZN30wYcENXn0LSYmtuf
wxI3mQBpe81KgZgd0q0lJE8ayjPdxi5T1hUeg0doZ/FEJ0jvY+O5XQ3PgkSIbHqXlaxbHkgIhnKR
mVA+O8WdmiBmj+3+inmsA8jNcrxUXEBCIZCoeGvkbglqbz+tsFwRUMEFXUHvrwYkohDX3E26ey2j
nmAxW7KpGmURlHOQLY4x2No1ph4wNit07B3tqPd98Vt6WPoBSyzhpEim/sEt6l3KmN8l8wTseYCc
Py5v4JfJcbFv3tSDWOdkyIfeAzhwTQ9UFYZkv2GpbB6MwNyGYoCi3AfwUOm8j0oMVSNDxQPhbpZm
X68mKZxZAOwF0SsfxKtGdqHQoClzYBUih8kZpDW69Z1ckaFp7H3LaLCfIUPmMzItKRXNdyXnl3ow
2+vGD2OY8NwGEvxBU7hgPvSitodrjmc39ZHANQO1yy5gL/RD77a2iJKTCEadh318YYOHFZHJU8mD
g+lxaBT8HznLfPGTV8eqF5nwnYgCOJbgDsMgSLlyd6aWOFULoXPcoiGlQWTSCmU3LrGqugjRGcAq
eHdapCn0KzSvIWdlUuZqww/CyYsz13TQ7uipb9bnpqcPbMI5eigkacOlB/ckzJ03mQvT01XhXb+s
HfuAB7XhmpyPm/STcyTmfAGomxqyZqXBjTyQdu8rW13KGmDy2t2ywdlEhoPqSwneS39fu7yr6bkv
YzhHKvydBApX/robqmp8qbQ5KTGg5i4ihXMx5BB7CJST6oFurr3457EXuPmiJbiUW3DwJbwtZPcy
PuANlTY5kK38lUzfujoKQb4BhSdzc6imICuXFkNWM5eFh4k4erArLrzG1x+MNDr1oBv5s4cEB4oZ
xmq1IT+x4NNvIGTigoOzZ1Bbwh8GNyLgNfvmvAGUd6v2zLYs3xDlmD7Ax3V3pESAEd0bbPZ13M1L
KM4RmGG/viaEMU7jzm2+1h6EsPi6aiP0qo+ckORU4w2My9AVkBFKyLXj2+YhWI6owiX2wZpZ8RXB
42pHul9UN+M17rQf3Hgs5/Z72HRDPgJfgUAnCOoRitUoR4AxZDvyMAGGlCwZsn5LJsP12yoDncfj
tKTwzSFgaUQBerIsaHRGwIYTPdYGBFlp4TOXFW9yWvkiS/RyhD0mixoAZBoOiDPGm8wGqJXZlqB2
oQu0MD+OSwACqllh4CPSD6u/C3Jo9/ZOgVLIp8jvclM1NBcl/DSEz4GkKZf6QfW9bao5awazazd+
j3VpKWJMi7kA/YwrEhdo25ffILmwzX51iwO0M86wleOiRBJoB0NxyENB36JYq6IHHso5NNdbz9XA
41hnjre6hnC/lKfRqxXYztSPWnvoOLtTQVwfZ4YlcCUaQFmFzsLAbPZ9AFF1FMgcIUe4Vgo0V/WQ
zE5gBVtxSpo8ba06TKV5qmQgYIWBZKzHDawpCvg4IasTfBstnDe/BhBR96CgkaFDKzHHueeAWs02
cYd2ivZREtGc4cPMuoVBZAtEe2TgZ5vtrUXvsndIduV0Me4Sb/GH3+kfthQ6N734ITdbUAfh3685
kJKmx+rWLufViiRbMXJkYA5+g6KMU9FfwT9YJuk6x6wIdXVt20K0m2g1y3B5d8AS7uffc6C+rxXb
6SG4dBQUp2w56E4bvEFbO9gGzHAI3UrB8EZx4zu0iPykB8z5NB1NrXbjrGLI/7PBMARWaK62p1gv
S952kPqDGIrBuHxtnLL5cs1RRlPYF2bhAaYOnWSGOGA1cfM0Dijv8E+ft9hFeT0Bh03AjO86Wn+X
hDz0aFauq6EArZLJ9opLMo1gxjH+yWMBMtz6qfN63CcApzkMfNa689D93KrESyMH6wlR+jMmV/J1
nY+RhOo19GYnh/ETvdIHOj3knsDIDiGyQYznUGHjAmjvCHgCwh8VQC2pgBjIBsihoKFTynThmBt2
uKyhX6uUYGzJY7neiZUca9+yiy0H4Ihz+bmxeditWHNs3AcFqCcGPWrXIuOd+yVIiWDXQFzbcT/o
srUCTQBC5QGCeIp8DEeJm8BBDd65wQ14NAF9qGwUZaKevvEKccDG1R8dOJG49tQl2EqTdpoh+BH1
Lh/tfK6xMH6xa33xqsQeF6AuqeDzO7FXtNRsYIKC323QPjuNUsr8C6+QjXeJY1k9JEXbkAcx7oiM
oaOW413PFMYYE/BipuzoVnNXyvLoNcjQcB28AntVqbbzsGdtS1KsoeB3GWzoM6MPTqCXEISegh7E
rTBEFiukURF5n4jwkAmtbD+6sBibThUDLuRdWJa58UbEe7wfNUAs8ItI6pcDVjgQnjLDsOMXNq4q
6O0guIsJw/y0VifeDmCQ4GunaGqxnvuVn1ZoxLJGNJBiNXCKvkForoM0iOX0N+fxfTXGO2wYkEAh
xKYfak3eZUi/+aScnpPYeyI98pG1OrRAeLJavMQ9Pjn4HPNOYGTvV8wm+gkpPJclm9tQ+EuWC4Vk
GlHffVjVGZNNsmMjuqx6g8wd2jBrh+ZrEru7RCbgkGz41Usq+ABm3a1VGlryta6DdFyWHm+pGXaV
X50RvkPWqNtslnD9Co6sTbGJgyqEjH54Y/SiaqArI31LAHrmFczS9NpGBX4eVSCO57mWua+Gdacb
lruWnUDJm9wiCJRWEfjkxp8RbnifRoTjBkncjs4fs6yG84BSgAQZ39cVfQZdlYHuVl/Dbu8IlVAs
kYIy5JGMPM7dhvSQbfIlmpoigV6eDfVnL6pvNddIqwztBVlGBF8+/MX/nXjmQ9jyxCeyC80GOwPK
S0rHuaBdQBE+sVdQac28CPdwBSDAxzmmFj53ugmsKBxLlBgf++YDWH17BxJXIURR38dk/mn733RO
knyYtxmpRZuVcIGzaIa/AXwvWxj4/a2cXb5hF4yeLX7RCTAB43Afs7n8UnpzWsWLOTVwg1ON8AoA
gQtBohTTm1d0Hqj6iPOntjTlwY4y6yZMlVwTjKernQ+rBQjfTndTCOG7gn8Jow3gFydf6azjIw+2
b128G66gZFejuAxw7ZpuoocJHQ+r/Tp3s4d1VFzTPogflte+RJSYm4IW+xJEXrif+Ar6ZSEgf5IX
E+BOY9Mr03zbBYx+zgOiKIgNqzXUdzNH52DHqbowqFoRFZdOdV8dMiezTKBaOADwooOXXIFyRKzS
d1ndiud260+YxdbLpCENTWoFHk4Ifeo3+dZQMj7Bc+sQupy/b9F+Hmt1xKZObyxYssuUTM9yq75u
AYdxOqKAyVBlkxPDaQRdvf3x5e1x3f1sLB+Onpzqg/a2QpkJy8714DO+Z7jn9rdH2EhkOGm/n/Y8
LB8pOP21i8mxrPrkRNvN25WWPDhJYtwk9jh2oX9EfgkvYeXyFmXqT3PLYZACHKh8iUrWWGA+GCa5
Aa7WCmSMKza6L9Ws01XPv/sAQZHKZ6YQtHocY/pqR3MNY7j+EGC8851b0wkV+XP2HlkV2R9zC8sT
GxgAG4t6pCsTlhHLDCSOGeawLDnObEFh0sjSTcJ8sng5Mm+DYBFZVDQ/KvBO9wWiapiaafNwvV3T
KrluvvBM4ipMsRHCY1DGF29m6CHXxuZSqCOZLEQgX2KkI4dgnNan0hsWNCeFI+305EX6E6WoTwXy
wSHvTs3cfiDVdg+SYs4Hj2SmEfc0PhsZvswBb/abtCC4KnApCpe24l1RJRR7ZRCEK1HaO+sIrhA+
piunT6BVaT7F6h3Lw9kn00nX9Zh29bbtsWPbXal6dHReA/5E+Uket/y+mdh7ouibSronrdQINch9
2gWZyxnJ8CvhGDLf7mst1nR0LUK2LcoK9rnoUpY3uGjJo03MxV8B3cRDjHwKbiHa+ypVAPTjlQSH
qO2fN69AS/bFRV4DuGhCZjp2bwDPgIWVQP67rjnNsz224MlSeFsGznpzs2243sq9aJsz5IR77GR2
t66e3kUuhIucAHhfbGVzEju4OX8fEOhQp+D6I7fnIsBpmRcsfcav5gnAJVdQhB9U19ITaPYH7Nsg
QIriUam7l7HjP6SDaqLHdsy3Fjb27eZgUg0ngOIURQbEV2sBnMkmOE0nACDq1CcgytuZ58Gi34KW
4Py2BKFX9JAKtN625mPIUKmup+Ut24yAHGa/DUg2hBA8N90sqHiuALuJYI/I2ccQbl9MjZafR1yd
boeuEbDB/3mM7RpSUrMKSCju59th7Rc4X3/cz9heBnL6ccBkNCGkv9MiN3SBQ5c0oNndwuId8JKL
GGm9ZfJ6/2Ha1Nj25tvtZgyQ+Q+oM4fw+tpvfxJ5gb/++vV/B42EQCp4Z4HfiHPr9d3+9oqj2PbX
Con34fa4rxKzi+n6FAX2R+Lo2VaQT7BjVLmPrNljwx9Yq6Fd5tMCZrxLMY+RFBZXj2FMzKcwmY6z
bCYgRw4neT3TW0G5PRxMsGX8OjeZ67twO3UTtG8I48VYYux4SqjNLHPhAX7LdOjLoUD4bAGOOKNt
pPbLBFtxt0Q1uOOl60BBLSsKrpck/U73yROciv7kwLdVakCyEVId6lqCXDYcYMhSUXdau8XbB2xE
1FPW5EwkNjvyjcVEtlQzcu7YKoKIqUsnE7O825BswELfwB+9/p8Nu4RgYtx8FI5mOsXXHR4iL8gG
7NJzYAB0SQZxcVXYWUP9UZKbik4nRJTvp/X2ESpI/jpBN9rAriyvnuXtq9vhdsUR6f3eyNIVa19d
nU4BgZlfQxm3W+XvA2UrCqaKY6Sq4eZaILKwL6/FPsEvA30ZgXL/YREHZdaP2FmgtgEaPYl45XBU
K2jRRUW/OmHpqWsjbAhikx1ZrTvdDkFshiKacMvHiDWfAqU5zN1giZEKM9CNylFA70a1mbaTHNGq
Y7gaMtuW+2ap5XnBwpb7E6ae2814O6jr9Xz7qpKeOUwCGRfTg6eNrhthCM2GPw7b9dL4tMxilfXt
EJzEdQcOy15IX0/H2+dAW97/+YlAzQHx/oloG0ZBJn8gnbveYdTbsDkE9gKJRG32gmwvC7ZNBEPT
PaweDy7ketCg5a1HV0DX1SuJMNItfP3ze77x9lHN+DFehugOZLNLN48UXGFg6qBI3DEOpauVbH/7
gR7w55kCebl9z+/mO2Aev+dwQs3Q3j6EH70njUPsZxYuTEVnkPvGjZYa1XdItQQH1ybjYYQa6jsz
oECVUXXRETSIaLEJUMHrqxpUDvXqGdoCFFyDJoleT5oYeFzK21zWodG4VAvGUs/hoRduPxIkEnUd
2LsJm9a5sUccubvYpIV8gUTdpVx/D9av7hgdoSFBcEtBhzZHcGcHLhjZ1ROm53lewzXFJe5fUDLp
xRkb55TDUAANfVc1ejtY7TUZUr0IElRVGnPvXYsY01QNlXPozrzsOTZBMKXO1RJ9IQl2SPCX7kOt
UHsi0r5Zvc1FpK4bpMz8U5rusWsGqA6jq/dWo8cmyPSrraiYvMO2WepsE4QG6aqinPkjYjFI6sDX
hO+dYYdqYNN/H+KFsjTgm48d3+6oi9mu4gmILEOQbV11e+58MO92m9CDCJdZiaUOO1Ll0Urp6f9R
d17bcevK1n4insEcbtVJHZUsS9YNh9NizplPfz6gvdRy7/Uv//vy3MBAoUhJ7iYBVM05S4LFZc+M
9ZWCUtatqqbZ3pjd9Nw4LkFO1I7mRef8HCcnWoZWtoo8MvnFFOg7zTQ04M70KtHI3mUibEp9N/q5
vkjImC7khBqa7P5KK1te/ORdpLOpRZ8b4uvrSlXsXW/q9k4v4gbunOiiy6fcTma4TBVr2NXqQlov
TT0UzvmivAZOVViwcbTeYIs2ImHTtqj9zGIlIU6+C3zVhfquJ+shU29rfwI/OvO24cs5VGoARbH9
RnDF5AYayPxh4w1+uC8nnhivNFYsBXwuvB4DQ9nBXja3JW/VYeK1mSlmSlB+sBdOkAx7DbahGQ8g
yDI2kxp4aKF4uWiVpFhbvAVuDAtyLzyk3m5eojb9SXRlUdjtK4p7PF5uu+6K5lOUcMZNXO9lSFx/
kRol8DTjlnBrd4J18SMtTR98PqxWsO6k3uoVjGsAssQwd0aSvmnQIaaBOAaRtB7mPxSY9PuoVtXK
4L8srZvvqAfXEM9X3mh8ir1XcyIwHllmvEAM55klW79xvFYHIE6kq6ifHJfEl2vHRE5QKWgzAbsz
N1UYfYKgPCMy4wIw7dzVWGQvaROvfQM6TG50LLK88azQumkaUIatRbgtj+/dJtz5aSgybOGnPnuL
st7lvXZnTEqxcNXsrtAVVShHPfuteNiLFcpwK96D5VbL0a/wKjYLc7jQUKm4qZ28PLmEtbXa5qn3
+52rp+1ehGXFrt8wyr8cpST55dxCc4GSZ1pL3WEpndP2GyvDAMnoLlXGHXn8+7EYN0McviLQEQOo
/9SSOOWLRTrLvqmH/FPtIO/gR0kAH5VvAG/KjeeNUP4DSBaGH9/N3KwnupiPNf9HiC42ZUHEOIUF
vlIhSDq8FAPrBv3UHMoygMlEJ7H/qWmjetkb+v3MC5An2F/VHHAXegUKSZ3VY+X7X1qNMKXAulbZ
VhCvyyz6WpIJcLJQqACd0oJsjnKv6CXASVLeXvpQgdnuUu2m9fOTrSHaETnbcPR+9E5+qnxICWEf
fQW4sQKq1ZVGz4r24LsurLYGfDgVohYlinmKVy+QfrvJBHW8WxKNWHZuv9EI+RWxcmN65coy9QOB
QGCIrnoc/H7TDWw/weuThTgQPjf18ZSiO9jfRg2fqlV/H8v56ALSToZg3+jB59rWnhA78R3rR22c
kqwiEKZzIB0IrpFA3lajF+8nBWwmqsLw1XoD7pJoZE82nRHo+8nlXZqF8Vs5axCJHLZsiTmHa0AI
L7oFODu205xIfxiSWQ9vMvEKIOdQ8Yx36gag3kNX3Xouu7dxQmhIhZW4s2vEV9mcMW4aZ15GiD/d
DHrr3SSQWBcxEcZuMCvOcLx5hyAxvoTsPc5CXBznloY4ZxKr4MNsiZbuatHo4UBYqpxink5ERqPA
OXVA7iJDr3ZdUNQ7hEkTkkLoiw5iuyYbx3Eemmyu12VL6PgGYHuxm1yjnBfN+M2eVWgKGYcYibfq
e2DYvjNBtvAFnAAgv+mz/5aT413cIKhKxBXZLtGMcoeWqX27yAg1L7IqBnoSoYAS86zkoT7dVCb4
dSfnGU60etwptsoHT4LuBpTDos/n7IZXsLfoQ2vQiYMhQjGMKqx9pGV2gWgyjjw79c0Q++12Vp7c
nL8kV8SSJ53qjIRBaOcLCViTeDYOa0DZZHeMS3871istSf1V4wYv+tDy56Dgwm5RYtMk2K7jv2Zh
dqAy0Kczuj0cV3aeXUYoXuxQjWaqWDUKzjOXca5ZW3UI0MZqB7K9lx8v4XMk9sh0825R+QJkieki
TAToDrA+uEFhkz3ZKHpxgICbsT/yxh1bFXTsnHDlp/MXw2xaTq75Z6vXoj1rgUYIjiBTkTsk6QrD
v8m77lVtIFwYvUgWsv21O7XbEQrsdoFjzDdTZJEEsjVWI9EEMw8sdCq4kZ66k40VOivXV2JgleIv
bOYiX6ZseYgExPoC1QDCWFoMIrc0nlOF1+JqTKEoaE5RL8satZ+m6xW+AOACOXtx3IhseIkNb1S6
GCV2cGi9p/8esPd/GY33/WO5uo/IOl3oGv+/wXhXSuQ/pdy3QOTJ634B8mz7fzyHEgpAk37H4wHc
Rh3bdDybyj2ieAwyob/geI5GRT+THI+s5nfB4mkIqxu6hSQrOrS8QHTnv8HiGVKh+oOgNnkT+Fue
jVKPg4KVgPb9JiubanGda0Ni/ayM4ggywHi+aJlpva0/81oESTLX3kbOqi5aIlLpTK9z4zybpsmv
2X+69uL8T9dq3lcEiMNl0JfVXjYuKmCg0N/HHgysvSOaK1sczGQrzkalgaDYjreBOdeHS5MiNfdh
GJmZgnwsACzPeAlKkOnsLYOFIoZwTwDtDKGzITdkvuhO+yPJ2+EuGNHMCsNV4ZASS+YB8ZeyQo1B
8176YFxbXty2PqA76HKpP/toMlc+qtP0bCBxZNEDu765jBNfg1AM3zGZ1GBlOj7hx9qI0SoZZm0/
pppTrQVIcy/Hod3dKYWvfisTJBSm2MwP8RwWh1Q0oc/5l0CJCavjtwk5lI0d1QXs/0RpOPnSLW89
ctsHOZeOo7IKwjFeoZXagxshoRs3db8OSt8lnUJvHuFh1x7vrFLbFI3RfPbUSrlvSXxsEoVM11j2
xakXjc/++OQ7lRCVzaFMtQMqemRo7AwOd+BtjLZFX6GdT0GpmE8aBZFELjRY12NtPYVBCW6pbJ6r
LENOBtGy/jFJYlZwVkLbah47EQPl70DPI4K9I22yEc/KjUf0byuH9qwHj/92kbxRaoE5q4tiO4xs
2m+sqJv2g5t8bKStBAvwYULaCLk9//rMXeM0xf2tqQ3pXW1E4ZPvK9aGaJ22qCFVPo0N3Cv0SkZI
EUO7AZBu7DVNByrpDCBOtCo6WWNsr3J3Lh51sqoLopzhC6odOeuu1+9LFLuWhT6mi3ho4s+yl773
mkGJzrZLzzF0/TZOUW/TwAJB4sytjYeINjttMUZq0NoEmRfc9hpUs34mXaU0Q/jksDW/neu+uoX3
6z5KjkOvZPGPcBxWbRVmb60PZyI0lehoQXA8BIZItLeTvybvBe61RHTghtCbdcOXnqxqqhenECr6
SSVyc5pEUznwdkekG9dyogZjqfHcMKOELUCAqvxObI2Ncvqmx9kQgpGtFEQy0rc873uyUM6s7IwO
sXKIex+GtdAjb1DpMOZsP1utUREIMLV9nAtAUJsU7coY5vpsPM/HjfbNLpHacDKwEkiSwcZG6Mbd
kMpUQJUcE1A6p2z0INI56fy5T9k9qlUUuILGxSYQriwgDCuZ7r3ZGs9Nbi65Ivpogfl0U1T1vPFN
XFmoF6OpT5vUCaKHwi90QgZ19j2CYjbG3fiCoMPJyatNIt4esuGt5+8t8R6Rw0y+TC5jPsA7X6De
nFqLD22vZcewNp0ly838yon5YDe6/SOM5idztqKXzPWGlQph6VDMdXaMPO+XK1u/QwzF9eXDUvgP
SG9NuxIQRyHX000SfCaQcxYs9Qro7WhZBM09dH8mdpRuIxk91kV8TSmJr7WJzvZPdq/H164fxv/R
vb62QY59obQj0m3GrD53VfBYWdN4l0VR/FwMCz9DoMMvJh9dKT5m2Wg2oGpfyZJDnrZnewblz4AA
iIsrrhiV2l9Jv8tl71dc7JY+gyCXV/z5ZyBbeazyIX+aXKGaAazjIdJrkvJ2GHNMasuvQdLvyGoF
nzNPibam62frgGzi137fRsDcmqxo1pQudm/tNGk+ow+4zUAMDHP7NAZzDoGotR6zsDsGk9O9onse
3s62ba40ML2veU8mHa3z8C6zmkAQvGAuIYEB3XMK30CqTCKGh/4eqOSnLKnuHWFv3BFYZzb7WyF1
8DJ36kLaOw+Az9TG+sbPkvBNa+8Q9nNe/SmHk9nV5kqaiTdu27iMngPPbfetOSdLfwiiN0OPl3/4
9rm/CzWDV3cglFKWhAQlOxy+ir/vbeYY7S9Q9dGPWEtIOCxYumI1md9MdSZtOunsGUpU/LvZZSkv
pjdVJPuUoG0OMxn1RzR0XiYe2DXHYji4qZ8cakNFHLSsf/WkTXGzewK8we2VXfoCSx5JsYlrL9OI
I9zXRs3/+D/cTtpU0OFl2D04qEpxtO+Gg9pm1iFB6WWVFXPw2trxnSMebsu37isASC/SVQ/NX679
rH9wLZzU+VEoxn1cZtqL7aN8osFqBeTVAtJFy0OZy/ze7YYtj+R6iE3SaaKnpiao16AD0iZ7v89e
+0EaRLmx4Irf/QqkI3d6DWLCzT31gFDgx8YrtW1s2PX2yn7xTfxSPcihbRWHdsz82yiZJgJa/3A7
abOKHInMdLyVl8obS/v1ZbD/KXmhC5BkgsR1On1i8YwXmqvVr/YEcCdq3eEbwgTHOQkQnIwh80UR
8n0cpgC+W179qEUZwRUrf9biMb7Tkah+fh/NXmA8R1H1rPdZfKeJkZiTI52V6uL5/3XdLH7C+10u
Py/gJ8jR+9zl54m5y+j9N7Py1NkCZCUgJajpbgk5ebR0VNccMzhKm+xdmkROBIhk29RUOPv9k3M4
+v6fyglc1RPg7GQYpsv5xNaQEuTQ8/uDPJKh0cPaUH6QI3tq59p9cJ04PjaJD8pBPNFsCb53ueE+
sPWJjtW73cVOOuiXvZ8h5FAXZZL+oxN5H/yl3Qic76n/Naq9R69NZ4Qn3Ew7+O9fs3NP2NS5qVbI
uCDpFzYqjuJLLadlI79tsicdWR1JoBsmd5TG881dzSeCCvMB4V82xVWaIOXYe/m+Epti1AQBOaig
GuVQzd30oQVVIkeEKKwnUuDlTTSiVxdZb6B2Fq4/Wfu0apu7QUdDpY2S7HtlIZ3o2+NbxjaZ0MLf
Hrb1w7d2Te/aAvKRENey2WRdxqXxh92ArC1QyBJPsnaT+BTFYVcXJWw9qhBcfYoleF44qYb7QwlS
4C83lgZnXJ4iC43qO7rySQ6S5HawSuVTCWz+KZq+9hlq4E0coN9Wsyt8H5a+yi8MP+A860VO/eAF
01JlvbHmSj8YZhrcNqWqHyzRQ1ruV0/aLrNFicL3xU/2wHc/aoBkDoPjcQYh+rluhXpUMge/GjlR
dN7IofBvm3SZWWQJADNRWuloUQ+F6+DB/bqN9JaOYEK8m39f8+z/fFIcDoeIXVB5w9U50//+pATU
eVKQqzZ+WCgCLZoo0g7de2M3Ed9UOW5bk91hGaygeDS7i6nK+WDSCJLNTDbhpESJeUoEFZUo3tGc
OvOki0bao5iYvjehMHU1IWdHNNlaBFJWbecp7baYIyc9qUVPgFTPXqsx0rYQYpu7ZuyaO0P0hL0w
7en27JvEZnJndgkMnl5/nvXCu3ecaF8PpfFsJJN7L+YqcBWXuUaMTHP4ROgMtWZdqbYgXOO97MXD
9KuXvvcus5deMDiQ/Ynobv79s9FkcbLfHwDXcW3Ttqg6SzjouopQ6IR+igQJFJQ2n1EWdkoP6gky
w4ig3ZfK2G/l6GxyNAHkRyJ9GRiut0jPY+Et5+MkmnYDonVT7ipHIwutfkOE+MNt5IT0jaCDLtsC
kSe/rGNwobPyxdIhNpU1CH8CJJSR4t/AuB/1vHobfKSpUwh1aJPOIwrYin+sSjXeEkwGnW2HxjFh
0VxpQ1w/GRkaUVMTBm/ijmHikIurD6YfJI+uEdYbU0F8oB2q7LupqptqHKbXqM98ZLCcYaeltn8v
PdKaYhVpHMc3rfy6iq/nSNz04Mjv7FBNJZDRIF137zMXx0Lv0qURCD7VYDQP3kigvBrDJ6AN4ZMO
T3AJQwPErrC9e7RjlVAww3+sxPkR/lm+piRPtGzEUNqi1MnWlcfez5EnzuB9LKX3pKO0KV4cL2ct
bh7kxOVemTy45iTxtEZBP6AKV1Xr5idR/+Yke46eFSdBMtxryGFc2aWHnBRXStfLRZa4shZXvt9W
eki7dNMjlATFbaXp6vLfb4sU/h/WbPeqXBNFqnREdyAZUyiQV75x9bZv7UiFLpH735MJnQrNgQPV
zRUndJVjOsXRMvTQGVaWr91YoJXQTeRMeCOnrxxjNyQDe3aXTqO4h/S8uMtbyqG8pVtadylpdxQh
2+kUmUapk0RLuxM64cIyD8Z0SqTZKWMfTSg4vCmLun5zmSdq2wnECWg6JEpP5+lfd0F7r7+p68xa
FQHgGhddh17p6oMWk96DmENXNqhr+nu0LeRAFcp9H5wvblLTL6SA4l5BZbYsuZ00nbt+F7EAgXlb
+01aHNFbnBDZnBEII/Z2lDbZWEQWSHMIH3dwDiUqE1s7bNHYvfjIXui1v+4ghx4CoX8qg2ReHf75
BniwneT5nzeU4V7VyQm8ObYgQyrfqK9AyhktGOR03WqpFd1IxT1Wlsta4vbeeHLfpCHKS1zlmjJl
sGDQ2vnlL23ySrQ0x1P/nTeJuOvlXr/f//xDo9j5y+EjT8asechE0zuPoWpW9+c9g9g4cAS/WICl
JfdljIKRvhj5xB6QkrCeEKcPwOKRNocVY6GBaMd7uwJELGdHbbSexAVk6JrzBURcuQDecto0+Ubu
bZDc7ZY8M8WtHAYZxQH0VCtuVRFMD/2/Z2Xk/TIrI+9yVhXOV9dqiZo/w3inTFA5/uWTJ72nrGJ+
bpSg/zHDWN9Kk5zs3LTfxnr9V6Y1+X2KPNtyRDGLvyRDimcdG8GyFzvHuG+SBbpy1l01qd3eaSyy
hY0fvDWOsqj90HidZ59SVVWx8YFTwrupQ2gIRvikJVB+g1a5kyakZAo2siWK8lbMGtcNVPFpu3wd
KsDtLa3w7ioYeneO6FGpB7KZPafby8SYeOYRWDEybLhd7PImXYtY22WCWOF8Y6iU5jiBpZv3fV0R
3UjYzcUlQqaK/b2dnPF16guw3Jo1beyynF79rkBSFfHrJAz/8CJ0rkq9oXFAnXlTRfXeIW1jXIsd
dIPv1mo1j9/Gmkg/+kyjAq3UHK0j+7QHsAl+CcPa/MvoQ28/x2r/RNgWsWsnGxZyKJu+/GQL5XE5
0CO+NwhA+Gs5hBpgHYPYepCjzs/7pz7y/4KL2lHbQAFcgcjcOc4FCnZVDIOylzGsc6wqdT0UdXuE
mi9+FHbgwfKAMQAPXCopCVc2YZnHTjkpUxWaPjut4vehN3mZABGvSXtZRyMtnmRwXzZlkt0HfV2e
5MjnI1ilBtSmczYAzcCLf6GhrtuzQQWzMRpL2cvs0f1UwVYZRJxG2s0pMXde67ufgO1f241BZTuE
jCLVSdTA/9NOzhJZsY87OU1D/tQ2VJBHJtUIrz9Tt9JBaDd28a2BsQaUy6+3bdadYqjS0w2JeAjK
cFmPslckebO16+bEeY56ZtJZDLPBj0HCGI+pmjpHr4iy29Lzwl2rDNnRiWd75eTZ+MTKgpZbFGVf
kRbbJ12JzD78fjg5yKE70xRDC7ROOjHBo6CUEeFyJ/JK7EiqWYVbbadTfp8DRPCcedNlvg5kRE+i
n3oetct8CjP4FixKl8YOo+bgiuZi63NAHBqMTzRHtJXH9q59LHqbYin1LUI0xosRhwWqTaaFpIdi
vKBOcPB1r3zs0ml4BLa35xWYfC6dO8eZkwO/SnKQPdm4cz1BluzbfdGk2q201V5PhkgPVGTHxLGZ
xNOntGz8zeWgLc/ml6EvTuny3P3uK03Sw1bKFYIQ7bYRlVguDfSmaZ+hf50J5oZhBGV1LtYiXc5j
QPsAW/x5a8WDeQcbbIlAQ3U0xEiaWladvdqORzniHfPL3hdqtJ5iFbzgu026kMN50yh+tBmI8dbf
YkpQrpBkttGTtjl+lVPwJTOQ/yV2Oe2LKctftDo+2wvfL7ZTiGwZkbnwi1FQICIDGXRnZrn9oJnt
sy3sFHcmW+mN/iaHaUoSCR3zAaGkUZv2/TjYTzn8q+e2WMvAk0l1JzGQ8SMzdMP3QSrcAnhEIq4l
3ZDXqGIvXP374chQSWlfPVK8Gx2duvYUArRsWzxyHyr2jsaANl4+G9+ykOfFMVX3IBvFnWOEAVOh
ovW3jcotUw8Yuf7lk0NWO/DkWe8e0vdqKP0tdYKgn/EnOVX7FKLlvot7j8CoaCYL2oLJTuRisqNG
hUmi57eVXphnt9Cwk7UNWWohbcaQwM+qvGqteujClGMDjXmsvE/w1tWVDVh5LYflbFKkCkgqxw5m
YyiFe60oW7CnDDsqW971qknFUkYJYr2fAut8obRksNT9OHbuAy/6HiNItUcjNLjtzBF6kTizTOIA
cmVDLZXNyO9+F5sCohoZWZFru7quM9xpDwgIjJ0SUGojSz43fQ8XQw9ZUqbAPwJV6pcpRMsv6hxs
VQiTP353TRxWH1O4WlXfL6NxHDZuHTpkXijR7YqmAuV8UBGjAG0anmyrylTIgUzI8eCOJw575lap
dQgr0ub1FnL5SoKiRzjlqw/XVYrubFIXHEAVhumdMbdvs+Opn2MKL+7NjOCYHNYlIqpOEuZoqTHb
6CkSCO6AQKV0TlHE1tO+3sthoFSvkEm6O5vqCZ/DBEKFYf3sAGlCZDSsp8mqomNpa69yFZMmcnPU
Icoi1Nc85xAk5iO1CclzygOZls2UStOIJV1OapdjmZzVkexYX53XFF8ttiMiIjtR+G8AEDjFu4p6
geGowt3SXVLu1B42RBNkZUPCkN5cAKxvSqGs9LdJ9qSb9JBD2ait0+x9X4OpmYjKSEHnbnTkf1YF
9QNf7QIGE7Wi5yNQP/+zN91BwYheVeRz97OfA/YSQx05b+T71Wwrh0Wb7/tc8x/jOv7iN/bXRJsc
BHR8YJphkT23YbqnwuP0Ju2RsOum+o92h3fPLkK+BAAf6dARWdSVHMqcqMyGyolL2vRiA0l9W87q
VmlU9AjUsFiz+MG+F8NL470PfZWyHlZlRhs5GxD7EFhzvOtKj49ztPXLCkESLwZvOMKGNqDHHUeO
4RCch+oLgQMIMaHt73sik89lRyWbMaq+mAl0v1hP2zVyTeUX9K+OESv7k2uG3vnyWbhdXZ51ylLa
2SqZK9T1D1HlItMoIBGyMZCsu4kzx9jJITsB7Q7tQz4HPKbcaaG6s0t0uyC5c7rnaPQRYORUzuGA
ZONyhPmw6mMSWNJm2RoZDOfZ64rf3HLrNRk4+QB2VLwHc3qcCe5BjvcotgG5MlrDzQmfVK/yxWQl
sA9+b9/9+woBbv5qhaAwrQtEylY16tbCs7+KbTpoRlV93pdvJRIMC6Qb7D0V6XKh0a7Rnvu2b1n7
3ilRTAxtc2HJqbODnDo3tVVu4gHUIclPiqNkeXoORJdi6PLdXMkjFwzwcgObJl3JAxl88V+zMfW8
HsANryV+QeIZZK9ruufa6aLtxX6BQgx/T0p/iYm4uCFD/Qxl67GgzNOcJ9FzQo06p8/mV9Reeaai
TCHEVU+v3jCP7IbG8JRQlUG6KYBAjxCJ4NuKPRC7CwQ2LejYlyzEZSd0ldG4OF9tp66GlzuzTiFC
IH7Q5ab62B8girl33tieZF4yi4YHTUmGF7O2qhU1UNqDpyTeQQmmcKUocfbaGPUpagjwdzJAnCOF
/uizlt5opSgUabH3HXR1x6o9vRpUsrhtppp8gRhKNx0o06HU+hz6z0TpOhIh95fvcjBlz305qrvz
l9mwy/HWyDjjShfZtOKLH9rFM3x3dXexX3zlPc8PjWIV5/vFBUpazRyKwkBp8kgkWluOjeWtSs+K
H2WjZ9HbjMryXo58IPj3fvIqB/Ka0PH1rdFS7ediu7rPmCfqH7ZYIND/4wEyqEJneYCMDBGWu0Jj
JGPSZH5YlG9tqMMghdJFvQcvoMrdlC0SDh9LC85rs5TGf5qWE21pfWkaE9KLOGi23l1nB/2jHCQ1
Ek26T51tOVTGTjuq/vh4PuQmifoTbbyAen6udTtpVoTky2gh5uJRSc6oUCYY6sm+reLuJeLosyrQ
yV228+zdWeagAdGejRc3N2Ogx9hsES5AboxcHDK6cjRPCIGAtQPbNPQlb8CioKZYjtjfgxvOK/lL
ZTqRBzWxkYEVZ22/6MIHEtkLuwiGJ+lRm/AyCvQBtnJIKRN3N4hAjxxqRkqRhyQaNqk554fSRH2V
3dLJLieiilVLnFEL0ZQPOqVdhG6XU6dATDWK+uaVrnk7UTp2EUCHvC0mNB6CcdQeQ6eBxk5w5zFI
pn45il4sbAWlQo+K3LY7iQZJ2oxIpafhvRXqpE1E01Tkl6SdQ9+9HM0U1iOP7e1dO3HuZ6X/Il8d
TRHMa7Slso1WA9rv2tjehrn/gPp6c5SQtVbPoUt7NepE4pUuG4WKNwmlJo9ydPGQkDd51fs9pEcU
QPAweOJvLu9F+bLTtSY8tv6PK7McOr0eHglVycHllSnfj3LO735cXpayV5nHvnFr+yQWK8o6JQfE
K+EEYLy1Y2s4qloBWMZNR+J9IWpNqhV/7kITIfm2Kr5WWXvvgaf/y26/9fmEjJyiIVsBgvBH02pv
ue3lX4LEDtDUD41dqXOg1hWDOjN67BxjZDiO1O4rtrmWPLhJbszLUNjkRO4+2VQoZzeviAP4GMSL
HDm8zSU0N+bUXvL6I9+CBzcIze/vnTSIz5b4746YajWHmqx9srfV1EUJpOnmm6EmtNhZSs1RBKOn
geBcVq2PMt4gKlzElrUr1RG9uK5VqVNuWsFSAdW+lpsD3j71QzzBm3E3FSC2w+X95/C/sWa/l6E8
JvYLffPYhq6ycij0Ksi06Sf8XzXf7L51EZXceo1kj2V6zc5RoVpVNTkkJ0PmRnjA50NQqK6TY9Z1
zsn20RCgirS+VdyCRdf1rH3JyXVfi0YOL01dqZvBSMPtxdTZybARxLr5s1Y30JOQjyH4Fp50spH3
I5nse1eB6qONs7PpHRN1w8KN+3VYQYaV09QiM++jMYw5eQQkMqt44yJJA2Tf8DZxWs87BAfyQ5q0
2rqDJfHQmyY1dCzfeakc6/s4W/lP6q1BrwLGh4jFdKtU9fgN9aIOkgKyUBNB8Ru3h3RVKCH1YXX7
IW3c6qmIu2iFQFGylpNGhLa+ryBaICalKdByCO4EJLdyqKBriIIXxMZsSFqhi5E+p7GB/kaFcF1p
gcddV40Kvy8jHRKmZFNU0yaHIrvSKJtETJ97KhRN6piQfLn4yCGvWxtNhlHZJX6oo89j1hGyqfEr
fCrvDnq7d9eLXqVHykJNygmmGMMhKSj9Xgdot2czNdgo5LTv3HF61XUyZ6PzUvY6coFj2SxyQjxV
ZsbwVHMo2p2lx4+yCZTnzq8QiiTo/Nha+QgFr367zBu1iVpNOepLaUO04qtbjDEbBWeYxk1KTUvq
a5ZfWwsGnWfD34gG1TlpGloXfFOy7//gUQaqth5K89XgePYYEP80RIBDjmIr+DASc+w0SDkLz4Ka
FpeRmJtsO/mZEcTdp0UXU1hpWpyft4oad5uRSOh5uy6Bx8jj7H0TwJ5fZqep1ZTPFJpY1PXcf/KV
pn9UtZwa2IXymWKm46EyIH5R1VD5HJeDA7k5LFdyNo0pQAj/EnQxOjc38tZ6kab3Wtt9OBz0Q09Z
ZT/+9RvEgZFt2iCh/iJM98M4649dBpuNTyaiUIlNqhe2K4ogoiFfehrLgqpVfnNnyQhcTWUyTuEt
wXux+Tsb08kqNr1OKtVHe2U5IxKxivQkv4eLlgOFVYa7ONxKy8V8cQ01K7uXE2mmwWiiiL2jeJu+
hBtxS4UEfUWMvLkBXZr+bACXaYX/00HvngxB2z5bqQdkX+vmw1hq2t5RUHVYsElUqHsFyIc6TzsP
3c5nNXDqXR+g1/RuN5FJPFJ58VsWZMYjiw9qtob3SUZaChibHkVPHuUo9p1Xrff9c1xGJwi66Luq
2MnJPmgpP6vMaOqJqE1k2O0mjhx9Ke9mT/WEOCYypZbrN+teK2JCmh65YuTvD6pJZqV2NCpE+W34
jWfvAepq8GwaLGAl8jmoNhXVcRIZLk7Tm6ZWoh9OSolRXsHdk0+ljU0XTtMtKKT+ETm27ka6xAnR
FlAgbykFfJdzHwJeQ/P4DzFw8x82k47qOJprmCwYhnZ1GjPAdQaaV6ZvEYpGdl9195qhNI9Jqye7
skGwD5xSSyUybKXTaLz0024jh3KCmmnXV40KZdILr1WeLASwkI50Rw9ZSLO7dMBWZA+GiuAl0Sgg
AQ7Fofay8TNKsxaW+pX6Ws0+D5yRCkmO3uxV0UgXOTRzqlKeZy4Xf7hG3mec6i9/OL1KcEfxAf2k
O6xDqHGDgwaZ+h//XxTZaMIhM4Yvep9n6yxADcsQ+wlNNLKHFiTLeqS2j9SDiLfShmaEcxwqiwny
AJRXVAxU3oQR3UMX0TfDOSS9wxGoCDiM2trdVY+a2PrZNr73/nu/Qa/XrUW1NZmnRLnWhc9MYE0e
i+UwMONkLxOTcpggOvxhKGcvzpdrKYTp3lw5X4ZIfvGDUsSs1FFzDm5RFHfulNxmAskhG+L1xiJD
0XxDADZE7sjLqaEBfVBXq281AocwLPP2AZ6GflsmHCJD10w4FyDSGaN6+oPK8g2f9g876ahfn47x
rtR4JdslAtPumObUUOeVr4SjtpHDnJK6SuHkD7lOMg503snwjOw1grp7GyodVAM5RDjnBg2q6TjE
/fTZyH/GiNO+DikS2obpim82t4ZpEC0LV212cnYylYVHMWAAo+rIcYLfQN5MzaJgLX+D89D0PhXI
Fz10Xl49Nr11yoLQWllWHG07gHXLenQsUhqlfx/FAiObVNE3Ho4vkVsYT4YaG1s70sJ1Y8X1m+t8
U1on/HZ1IaqSL//+/ddtke3/+P0nRGXrDlgQS6fkhivBUR/i+7PBW1Px7OyzPbIX+WxqrrluwpjS
BAFyY33n75EJp3RQXz2EqMRu5Ejayaw59c1lDJuGyDswMEoCmhly2FS/zENK0SwcHSFBx5+brdFb
42NV2eV9QTXGoE6nx/8l7byW20a2NfxEqEIOt8xiEClKVPANykFGzhlPfz40Paa2Zs/smToXRqET
QNFEo3utP4iqNOvbFVKD9UIURYOuOo9m2QAYnAZZkHP2lT9eREkcelfBshbNqVUL5BcFeXhL1lhZ
a2je4xJWq/bCItNHDxHnYQMwwkuP1xABlOECks67K0IrnPtta6DBJ8H0VXXLXoiH+PrIi0c5qLO1
rpc7r5FVaLhegkz5WGFXmf865JGuzvQYYZFbgz91ESMQfU/WojPmZ98UzTXnuZPDj2u9huSUExU7
YUApzkrRIsokepHgR0APPrcD4HvqKPXyfS2bp09xAFG81QXDDOkPfS9qMl5Hh1vIoEb3nCwbdoi+
nfpbGCDSM96JX3TmfgyrKDX1MdYz+5KobvKALtaRtJP0rCKDvpNlPUA2sZGeISkFa5NQa9WBTj1D
wEnPzNXhQ8V/iB/JxqMUcih8eOtOHhY7UZfkiACiebZ2w7zdSa7U7KQMyysnVrG3uZXF2a2PPfUW
RbZ99yh2QVBT+s11E+cTvNj6bn4RMAoBnBBnut8UMxR2QZoPOZs9j1DyrZ+RwQBDxnRkeaDoRyVA
+NEsWUFpU1Ec5NozjqmeP0yI3u1QGgGeihjMHUrE9T91CwuENa/sOER09V1Ulf5RHBAriO7t4SQK
RAMJOxNZfs4adbxLxy7RZ6LFCqbkk64Qtp2GOvyYdnYdHphxwnNfWbM46+KTKOUmvH+POKQoiUMS
k+Ia4VexvKC/OOi5z1oe75IE3dtDWg4/MAPWLpGZ26KE6I92CaXxQ4mc27VUJap6wb/xQxueI+qC
0CtOm7k5bg0/lNHb4azG3fV6JurgYWKX08UA9Ju42FqTzpWWKS7pNquZ9KPEuaLDU0zCOJ1Z5Lzv
7GIY7vqkifc4R8PHkwb3vumSESUVxztn6KQh+OzXl9QorBlSpOFb3wbvaI+H3w1s4qq8r2EA4KCk
twGbjgp3UCvyMFsY4mafFJL9zfSrn65Z26+pk6GslCvJJYMlhso+ZKS/n1D/xNy1NRBVbB6ZVJlM
af4Er4pMVPO6orIufu3KM/Hq7fKmQOgbK1gRvu4lmKo5EjFb8eoVrUlQ/WrFvPxX622saFWNHgeO
LH/4b+PF5cQAXwVhbJSlOuzSAi+ytEZX4BMjwGyA3LMZbnGUEkEsjOm6va5iwMp+ubvkqIjNPcfs
LpM+RwPYVZJUtFOD/AWH03GL5/CUkaVIpBC9I08bmCQpmp4FlL6oi8NYK9mLYWTzAvmcdWPUztKr
fXMD96dYG61qXprROIuNIGqlPpopQfUYdoaxqTy5WHuYuF2kVjtjYFtvUDrRN6gKbeUqS98MCWg+
JuvKQddSzC0c1UBTw2yfk8p8FlHu312TKv3V1Wpd5drVdvqXrMulBYxJC9E+aMkLJYY7FWbNrnZ8
1nQNEmgHlRTsQas7+5uajGeTh/KbrBXvFtJJb1qegH1I3PEF1hqUSNNsL+jG4LiANBnmxukwqXn0
D7KERbJd+PoxTdGRBxjsYzOAIV3f6PXe7HRro0q9s3VsK9lqKAveWV0nYypSZJvBhAzoBFmwxs/d
us9DA+NGexhPKrBgUoBdc0a2OV6EgV0/4XnJXl5Nu2cmLiRxk155DSxE16u8k75Y4/jKX1J+ZwGA
AHJhvRtdstKbzEfAR283Rcef0+ppfByyoXhI8+JbH2rKm+LpmJh4SrGNKoiQ+NvNRH3S19a6BNu2
6j1LfvM9Y+PHtv/UNceeh/tudLDLyKFKw5RCwZOkVvRdxyvBL6LmfShQGW3MJr8EbuytVEPSdnWR
egfbQxQJIyrvJerM584Zm3fM5ldNg4SqmYXqZmBPg91e1Jwnu9eV1sjtDjeTiAnRy1dN6eePVRIy
Xfpa8s0oxsk3ot4hEYVdbZTbu0mw/noQRZNsHGsQw1+IBsVCPWQmTuUk5FR0up4603CtHlPUNj9c
RnS2g7qbWzJ2gCqWS4u+k8t7Vw5UxMhSdeWBWnwC8JjywtHTd81/60Z//J7yYp73ZSo/qMWYbiT8
Fja65Kknybd59Aqr+FZ5CPBPY9CH/dmocnbJE0zcG356O0ODmS0pqQWE1+8JR5cyr8Uw2TIbPgZi
9TEdtGmVIurLZnwE+fmr6lZPVvJRlDpXhRSBIvX1Gn9ZJy4i7tC3MZKPwATMwDYW0Ey8p6ZFJLJO
7JOKBMiTqDKNeluRTD7KU5Xt4FJigEFei8bQQDJTD0kGiKKjDsTjzLVuyWGF8Eo7Ofbea/FYH81a
qh9rP9ihHUkYS2njTaEY2rKdolpQp8NZqzrVsdC05lFtvA/dmgGkZeK8aJE1bHLCdInTgeJVC7vc
9wbYNXEQRcy6+P8zjHRB+Eg7uUrmYeazhZpLvFJUYeL3RZMdNCJF3WjyoAMDKPA3ZQCrjHz39+8T
4gz/uUC3IYzYoDxJrfJw4s/0CYBTaGkyZmGqXsh/koxBF3mYtCiRbyXu9oDvmHYZHWcNbfNXaWq7
laY20bOeXuv9f/T88zjRs5qu+fsOv8cFkYT9cZmOM7d1Sae4TUd6xdnLVQtm0sakUtSIA/L+A4Zq
aDl/aqjMmF2ACBTbdoL1Rplu/ciAyTCl6XjAs3sD3V9REge9Cow1E0U5Vwy/i0Ag2jhAOjbqOyla
8+CW4AA2ztEaAncbaOFDkIbOUVSJMykgXdN4o8Qb448GolvI4yTecB/izKMno3ryplXrkBT5woyk
AthJajz6CtKPrB8iHF3UbyVx3qdAsd/HWvUvpdJ2iI+7ylZxI+Ne1zUfxLBX3eUZHo9Eo2Bv1cbZ
ypP8McrTdZSYuBwjuL43GmKDoog2usqsZdSrsk/zl2FUg7mkbM0sb+6lOMXOx5msP8bM5DHvjOwe
PTL8wYGMVpKEH6ZcL9sEEuwa76evhore0oB44JLItH1pcvWskWz9nuCEwUoYSgjQIHMTa2TS/0sP
opvZAoNTdQ2RR1mNeU1SQ02SA3vgfJnkcvLMu+wHRBH3XVXfmrqpTjHMYtyaLdQu8YwxiN7ExqmL
M2UbEilZQrowXmXsVv3eSL4rUvyrB59exhM7s5bYX1eHKsc4yk8iluAT5JeQejOPS/bKKoawr2BO
A8nudleInOs3Hu4Y/b7Hv8YjRIBbkVTBB60w+cKIWf3pKfo9YeboWwm3d9YChX2xc4ToWZRGT0OL
A7PLH3OKA6fG/lVqD4afDJseO0o8uVp/5/ZGtsnszD4QboxXYYkkAP9jiDJoJJRxljSrFWvw8aAV
+MBkaqbdebI0vEY974Ac+8UG0Omhh38wE/WIuyNT5fd0myauvug/dMM/w5jV0wwmDXhOZbXxq1sU
QfGOnJ+82qMXfXKs1cbyzUPuYBmbtr+vw6K8jxUkrj0Iet8UlEc82fyOpn82H+uIJKznqNuqxncm
N9XiJcqSe6yAze8YQr2nUlc+WQVGD38/VWnGJ2YBUxUmbrqKsZwtGzp0N6ayD7GEuo8UK26y4QJa
xzmX+rOtNUy8yGVsjdaZrKGj4g25o3xmSnVzbLtCe+hVBWkN6qMRExjE9Xx4GLjbYykrNiKiGFTG
x6JoNbN6VwT5ZO8c710l6FZ+2efnuIzKOTKe6puWjA+BwOU69l2Os8XPysy/akNsv0hQPBEjVJI7
kj8/67qSd5Jckbxp8uGLb6VnrGnUx3Kq9wHjLzxdG760+wJ3m2OHHeh1+59Fo7zqxsybi/2+2P6T
4OoPgZobeCVYer02MhmZeUPDVSxuWVlCHCdXaeOYeQ2mW52yAC3d7q0w9VggyX23F2XXy7q91+Mk
Vrs95hH/2SC6mLnJENGxdsp+mdj9pdbNk0ASCuwhLPcYoXTzJEEaePBzK0Ziwu4WkC/lg23VxdKS
p82QLOdIgAT9jzqAuYpD2E/LLs6ha0uvCAoY8ygsldMIWZ35XyEW93t44IIZE8P55q7DTcPTf5ZB
ex61wTs2utttrKBPjxW0AnyXzPS1LAPcyi0Tw/GySl99y3xrXL07BcUYPDrQZkX14KT2BvEEJH6m
QenA7k9XS3ev+3L9EmQbXXOTVyfLzR1Z4nIuir00PMK/OYaTIFBauve4/xVPXlfHuw4PQLzQqPdS
7wiornjS6mGROqOCa06+0uuaJTgr+T3g8Y+HW51s1d1SR554JrrcGkQRpGi3hLNkLdKuGha9msQP
DnLDS5YbMi/KAKnhMCn2XjFkdxHLwm0CcmGHpHyB5nnToBGSKCvZa+FShCPSvknYn+PYcee5nVYX
DKfRplSU5lX2KwTEwkH7qrpTDjjP3su8whfLRUMRvXjbAIs60wZ31uCE5c3kjCSMa9XfGy941Nox
DX+2gCnuRMasr8gLYCH2IE/ZtMzGUIn57UG0kdG5tmkTKf53m8jJ/Xkc7rg+2vophtOTlpCj43/q
Zo6PSDOgTLix2jbLfchZE0e69ixppSPqDtSVX2Tz6MjeHct47ydMxTvfzYI3YiEKE0Uf3cdOrKEO
ikEhBkjWo12SxQ6QZnkPzTlPv/WjVAp5NqqpdLaVMVvXLAa2vYdcklew3izUeHjLCm8XOHF9qOQI
D0QieTMCn95PIKdJqms/pbx+y0guv1hNlC8KuxmPmpUPm1FT8zvNbfRVJMX+Dp3tYBX7lbLTSiU4
yDWu9YC+oheti5/RAWjeQbmssLvxvw4Ruh25OfgniBHMNEXqb7yy1R4sP8I4ZlCNb1b3hSUzdIM4
1bpDIGgKZp93uyk/2U18BdEAIujXma7gm1MbGXaSg2Ge2q5+K3Onf23tAS/ZFOMIfQJi1YqO547k
PA1xV+zhNSF4W+vBa4Os5ELj57ERRWcsD03ldefSreuHLose1amXk2nxJqkHRGmmIsE7Ip+S/x2P
8OaefAJfRQ4Z6QaSGoPBItMcEMv/DbZCp3EhITl1FFVWigV2GftrcgXaLo56CBee5az1vGJmwLx+
USlN8xSZSH7KZdt9qb38IeTXgdOVtIzwwfXRN813g9Z63+oRwU7JQ1FfxtxRxC+k6DsT9bNb69pL
XitIDaPWuBRFx2mbuSTxpF1b+bO61DPv//7lZ/7p3WdqGgFiFQQ/fjd/Yngr3QhF2iykp85JFbBN
2KgNxdge5Q4t/Kor3RV0yezJzViW6Gpi/cjBBXo1D/Gt7wCv8W6I7lkW0D3I06e8QJ09zzTz1j2R
UaQSl8YSPtxe+06XNiY2SeWiLnslaqdjA6Q+jnc1Ed/3sla2fZNFX+qq1ecYQqQnPSrVTca+Y+Nl
SnjyYI3OTSnzviQwsj0W5WJQ21kRUVBwGiO4CXWaCXIjCZ4sD7PEKTvvI3j1FGEvImgKou13aYjG
z23TOFAu1v+QlQEy93mjBONEQ8NANjX+gUD/z9UH4RtXB05oPWmkdhdRM0T5C+6uMyBm0RqgWLWz
5Q5upjgtG9KR9XS4tqQ6NsuisosrMpHjYOPbYYAkNceDwLkIOIw4+4SJ+VTEB2VAPaI29Q1kKbSB
mrZlAd7aj5aisui022anSIW1ryOzXVZIa1yQKvFm0y7oPcn3iDEYP8SgRAoYZIXNStbY84tBVeTx
WPq2drFi7GmM+IgDuf+j6ToEziueksLL5uYAGAZ231erNsdXR6mrOVwW4ywPEbTYKDAPdahLG/iH
8l0kR/7BAC6w0sdO2jq+/uy7BNRiQDZ7QnTODnxouJKSsXtK4cRNrp7Duwu8udb5gYDHA+/Rhhe0
xw0UrctfgwiEB9dBbFuL34MGgRQokeoqYzW4DgqnO03bpuudXFXqnmQXC/UWANC61Z1kmQLsDJ7H
2vuqGLay77Qo3I556LDYJcpYuaxlq773NvoUgyw0RLuNYnCuMUjkpWbTfvOSx8aiw8YWmKtivubt
z2rCuddN3a9K4ikb2witqbrAlfTk6dEraswu8mhwdatKfUHG0L0XVeIgik6ClrlWhPtP9XqlqvMm
6colxplRow07fxJAJANS7sXZ7SDqIg9J2SjdM0PZLfs2+TGNJsBx7Bp7ZaKgWiZ4WtVOTcTJTfUi
WodGNval8+iVfXWnJpH2gpXViiSd+SijjfpQ+t1jPJHAMr1yNkqCNZE0qtpSatADyvIy3XTE3xfi
qVXsId04g91ci6I1MXNcXoa1kdc/jWlrhmk9gkPAuKiiKIXKoQD/eXazH9pgSfvKGayDWOD6yiqw
5OJwXfOqtlmPROfVdkFwmuVMhLpbJ4eop1U+6GqWZOwyvQVyBf4+D/3kEQ/7j/Uju74+NZLHqb/R
JM4bqsjxAMI/qeHYRo2PY/30iYIkv2Ppj7Cv1sobDNL5D0j8cZbUtX2oIz+7SLW3FPvMIW3yu4T4
8LyL1OZx6P18ndtauBKJQjdKtBmKtM4+4it7QVo7l5XhGfTZ03XdDtZLW4yaJK9YG1vbxG2kg93W
bC/DunjFounkTbHONsy3ZpIabx2GBwDFneBYTM5ejlRV+II4+jlOMWGxwar8qNWVHlU/U7gOb2l2
JhicQSL840SSPtd8bEpBL6Dn/6FPWtTWmwy5T6QcwL5MOSKLcOv0c0orUkZqoHgr0dpCkyyy4Ztt
4bjFXt3lv3MOlaC+jwMr2jdGFqC9VllvTVIuq7hWvidZI88cJRofYhZJAAFNexVjY31J6vZJ9CiT
gA1rEF/qPC7WjZ0Gd0rcFOdmCr6JHhbCE7nRDoecOW1RT3oj5XToZMg0sp/gPaP4A/t6M6TSMrV5
3FjhJemDe02Ni5N4+WSUGJCfxM94aruVUHL+UPo9znX5If7929+RrT+//ye4DZkfhUTdn7WQNEOq
JE/uh6fR2ZaSgvlNkIBJchy9XbRZaO4EMUKcYczFBkiH47QIK1cCS9a6qyZF9gdyCjx8YhO4r/Q2
2XP5KbIiZ2kyVa0HvQ5XppsSFZ6gxQJkHE4aN3WGPlEBYS1A1GhnMrM+W7rznNqRehQlGdcGLQ2f
ooCojWKm7nby6Vt4qWW8wbj+YQGUe8idSrqPxrafJTDM7gcHL68k6h/8uq0g/zU/DJRq30oia2AX
2uEFDeZgHpTxKRo8/I5CWOiBbWf3pWO5m1DpqruS3WnCHnI5NEX72KvyuI+D5osyqu3jUGBnEGJB
s0JOvZvlvOt+OCZ2RXx3m0jB17dw629DiQ5coic534enLTrFKb8qPO2pmlsv+qC7a+jA6dos8ubB
N/NDDJT3LcY0U+SV5BoG3dBl/skKi4dO8sO7vg/MnZvCRREHXp8gFLMCubWJJzTxqtqfncr7lgxN
UDivfuYitKnJ5c62hvpISoxXaRMMS83oi1UZufqxZHaad26Bh3kHomAGaxvVpiayzraL8j4wuK8K
gJlZlmfpzLXynA0Ppq2y/eLjJfjNttGlLjoMpcKxCddmKStzZoDuxTFNTDB1v/3uQYcvvQID6EZ7
alPd+Wm00gObYsSofXsxWDAWhggV6lqpZ12C41Ck184u66t+Y9rS1kWseqkMsNjjqp3JoKtfxrTp
Vy24uFXmNuzA0/qoYg6DYPsQfGui7mSTbH0n5UTMBm9IDyvTFXJB9TYGFiPYfnT4gxaYDuhlR0O8
7z0/fBCHopCVnRQB4ZuqIkkq50FiG8vcyJRDZw3wD7r8tbfzU2Gm+ROo3CeldOIjIkryJZOU58xT
rHs1zKvDYJQniABA+rGxZgv3HspNupcD7+zA677zrCTQIWJn+l4iAO0sR99M3jqTqHHeyBjZT0Vp
MI92zvbQVNvuvjGxb/WkNH3TJYz7Srnxd6rTHIBp2uCfURETDBrf4axAsynKfW+dYNnwQUgsIohJ
uGbqIjqjNvZFshAFb93hQmYkPRZxeGF1Ut0PfciTNHYKllhV+yzbzNRAw5M1QZIfvHe7h8RucZXp
Lay1dB8/eBNJYM4eRKM8uN1D21vWNh+jb+QY6dGhkHDnBOiSXcsBirjYoCAm7vZpu8yJLD+zjGmW
QO95rU1FUzOduewozV2KPvMqcPJh3mFIiPyLqaW766mlN2yTWHHZ826qjTxeULaK12F3n3e+s8Xk
9lQMoXG0k3rN7nOpO9qPrFNY4YX1t0432tNYJ/lczexyVQZvYwnQN2SnMzRh9bPTHzvb6i5V5Dt7
DJHhDhcxtIqogUQSMqUj4edu5A7rqJzH+ZRITX5KpzNLV04Jk/5OVInGNquSdddhGyuKgJuSe0kp
v2HJvMsqy3gqI+zNuwqPOFG0Am8k8hZ9DaXUfEJbuDsnTTbH4sp8yjMYm4HXNste7qU9zkoS6/D0
11kcae269c2vt6pbt1tfB0YxqQ3u/nukZVY7ULw/CzfHJaWowju7cR0ooX2yCXTFO3RBUK39Uovu
SSUOKy3XiuNol9bSSZD26Drv5PBm3mQJ9jjoEddbn8d/0wSZvddQSl2pgzwe+6LOli64j3MzRkhP
6538lMcPZWmAOrDH5AFd63DT6jjJh55TH4egCYh7xeWb6qYH3Eus9ygGW6Ck1ZewbLQ5SL3kpJF2
3QCkkjf4zEbzIlOh2xFFvVNMrtYZ0vTK6Iq5bWnKV5ONhSqX5rudJ48Ka4h5RVTw1GnSEnGR/KcO
qcxnLnzDB82ad36UnYwUE/tyqO9tHqU1DuzdujfAysiWTWzB9NUX2ai+qWYS/kzNAyhNBBZ4mE8m
uec3y9fyedEq1Rm5l2ZVxHW2t/ty52A3vHQ9qTrBMGpwtCITUGT93M/K+F322WY5KWsS09bTFfTC
bDeOmnHAMwQRZadTXvVuOBADsUlUOgpT9qqSzeJr4BvjsrNlvLj0zjqnVfcOt4KJkqw9O+LKfEgw
MdrhZI6SX9JiPuJM2xfD+BYquQctox42il83a9NjiYRk0UMDSve7A0xupqTJcB4SvQNhXsqrMm2b
F8ITJEjoEUwLZ7vIkge1qzJwANVGtnA2tkbHvFPGMNvzfxmtB7k2j45eOIugm+Sq+tDZDCqmuWkO
HL8PHPfJ0PXqZGEuEcFM7bRuphWke72+jg8BAnxrMsj1UoC7PL7LhdkFxZ2AfjUIm4MUsWtErYB+
VY09a9A0fZLlNj3L+O9peW3sjLKN55redndNo3jL0VbSN4gY72Rd+lPhQO3INP9HMM25WHrP8lbK
cZknDjs4Mn63QTus+zZKzx7OosQrm+q7ie0VKsXKu0TKosAo91LI+rhUlOjNHsocI3vNOSXTAYJ9
N8PwTt64pqRKMwJBymIsrXzpu6VzEh0dx9TXdqg7s1sdym7wWwwmlukqolts9ObJvl77erHYVNYe
qIa2G1+w5faXdpanB8kjAAhnkPVzq8V7J3S+WJHmHAKN/bVfPY6aFszVUUWw1oHlXrpby7GVQw5B
ZT6irw30BFF8J67Uu7SNh2M+HYJNOiTpis1xsMnZKSx0s1FfkDv9qpV9/5P83AhSmYUKu+1SipNZ
VTvZsiP2zXQZe+NWipmodcl46JlHNvKA6UlcmMrFDD1r40ZSikgjpomWEr+CmcH10a5YcMn5sB9d
0COJZmDVa2o9ekCYKtnyYO2zosFvhZTco5FZyUbU3Q4KvrS/uuBkQVzNAv7FagRFwqp6sauumqWW
HjzjVZYt2sTQTpHjs0UFCwGeex1qIxQBCAngexCC7FQsUsegPnSlxhaQCNVjQp5pBim7vxN1SqJh
ZzfWkIol+xRqgfVOLgoXhDkWdPbZ01glB6r8VZakYQvydNzqEkyTGdaCs2CYQhOF1LEQjF6lKojf
OtkHsA4caAIu2wTA/S2o9BYBNM2cR71dLk0w9IYfkJD0kmAv5316F4wpz0MuS4vCGlVSe457Hqzu
7JneAW605yMOJBFgiZq1q5TZA/E0KMlSkcJjq6GNm6yaoNSWFzMbwkNPXINQSF1eojyz751If+L3
Yz6NA2we6OB/MMStSS3mRgUr2MUtipYEsCCIi4awqNz7Ov8uCqbvy8vM6qKFZZXjKUIaa6YpdQ8z
QRtP1zrUPtZqbIO9mLqIBnYLaKRIaMBQk3dhNJeNlAXwpJrWO1axb5r41xneWdES2UgDma+uqsnD
0ud6ykzE7yrG5hjJfHQRDSQnJRlqd6I47kEc+Bk4dw1MKw1tkYNRmrwAkvChLnBslDOmRVaw1oMy
YqHi8s3cGaVhPYi62s62alSNmyy0VQSmYHY1GC4rbo8anJyiqVIM92SdtJOMeTvWUb734POp14M1
xBuJrWWheiNstGEKIRxBsC5aQ9Z5TYPcdHIVLk6ov7WQ+g5++2PQMhKtzZCvHJvAbR5E1rZyK9Zi
05kSIZ9zrRRlcaite7K8w6ptgnpJ2JQURQ5br5PiNzfyoy+YCUyKKFL9zHyvzOvQ9R7BouC4GJbu
0ZT5UQTRVzZXJOCbEvB+Y/BqmYri0DkqqFrDIToAr40mtbfMbdotpC5WT1p1DvQKYqNsIr3i8gUj
iYBysuyU8Z1rqngQj4oUzPOReIAeGfEiGCXtQRyKybmX1VazUjz5V11ZNw0JG7W46+NSv/brFOWe
hJ65jzLDWeXhhBO3FH1bB0RaHDSsnxTfrM5dhTs0IrhPutUunUiWHqaFuttUyosGYnVPgMC9Fo08
Seb4qoWrRM3xzkpbHDBy5P/XSDDF5GKz77YbZjgHdN2WZw37o1rvHwyUNOaDE49rw3HtXVRKz36Y
RecOhqTelNWTNwzlUwYaKddq5T73pPLJ0TocldCoZoaliAuLu1ZaQjNu7d4bGaAqqFvufRqaP5Rx
DF+wbi7vAtknI+R40YsJW2apd1WwEa0wItDu9PUc9Aqt2EygchtJj7Kty2feH8BYqO6tFt6in2Ea
zUZzZ0kYrOWtoW0MrYoXqIiYMKaiCsEm0GPwwM1LQigB/wpbXhDXp3WQlXWe8XqXMNElxOKj3wlM
dCnGqk7rrXMlb5bXsQ2gM972xPmmzqzwqlU2gowXrVFL7E8fxuJaBKbFC2vo5ZXonHYx+c1eR85w
uq/sRekS09McO1eKUd+7C4uE9lp01tpaXZS+7V5bY7Nq0LdIis11bNCReGtJCYk/IRrxqCfDGq0x
49kYltNiWz9YKxyx8r0d7UCfBE9SNW8VuXuS8M16Ssr+GRaVc8j0tN8ULeRNPH+7Y1MjQRe0Dtwh
KcA3cqqrla/FiJ7atapFrOBeJ9nsyjk6tyE7ZoDm/tbu7O4o+qcYW6F5kgZrO+3niYXNduAH1gL4
dLzzPIjfsN6+pwSnvua5r85AeRjHxDXCTdDb27oek1NjRJdGjrwX+MjqFl8LFK+d3nspo7peEWsf
VqIV8EA1J0foYNFLa6aXjxijtScPy9vn5mtVJN5G9TM8+TqMCcPELBcVvNV1FZLkxNMCGSQnxx1k
GRrWH6fxdKorSaHOP3T4cKonSr6KBsIHnnF2IWE+m/x5JGSB8faO96zxa3tw4wzfYkqS0enH0BvO
ooRHNhKoafddlPANM6BvBwXp1sJ/Hku0g+yeHJ24aliPGo6EY7kITUk7Dq7866BLd5bUecdbNQv+
fBu73kV0utXHeqMs/YFM8aeGzAvlWeHCFrh1Fl2IR7DXQces+307t2XDaJSKcoEPvwpwrH+zR0y8
xxpQ86Ck8kFWCXeBnV7YaL3Afy/9eTC5oIhDMZmiiLNYM2web3zeRgv/E1Gn/D6Ls8RZ9i2Ekk8N
orNo7RrJ+9AK2Qf7FbOriEoQe71eFdOvWVyNAPcwojYJsEwedMiF/TqELBW28XQQZ7eGW79bw6d+
/6DL7fIjgHjMPacb38aJ4q3P7U7/oMunS93G/uWn/Mu73T7Brcuny1feBMz71PzpTrfL3D7Mp8vc
uvy77+MvL/P3dxLDxKdUsJVdNX5wvv0Jov5W/Mtb/GWXW8OnL+LfX+r2Z3y61O0L+1d3+/QJ/tXY
v/9e/vJSf/9JkXcoWR1q2RwVEJZ2wfQYisPflD80kYpiVDpZTItR13KDbfbH8nXAh2H/9Q6iUlzq
epX/1f92VzFSHGTyzuPy1vLxSv/rev/r/mxm2Hp3esjq/HbH61U/fw8fa/+/973e8eNfIu5ew4Ew
iq5d3f7a26f6VHcrfv6gfzlENHz46LdLiJZ4+i//VCca/kHdP+jy7y8Fpr5ZDDj84I88VPdNj1Vl
CSJ+Lop+O0kG6HjLiyIYLWMuF7a7kOwqU9dxhalfVTqsKKfBomM/eGDiAK/sIanjp5rh2bQQzV67
1PXYOYD5hUEnqtrRiXeFwyowV3N1rQ6atdBJKs3h/c1JMwC9nOzarmZuwtdNWLrB2UPSU5wa/RhJ
85vRm2r9GnirulnBua4WonJcxV/doJLudCSf52mSRGtyUsSj5CQ7g8rc6EVa3yO2lJ4loi97w6lP
ok30KnhyV45Z9gto4elZdFMjrMR8gi1b0UV1ZZZIKUtTrio6xHkGhksPldntQv/w7qrdnixDdQmi
/pc7OwPKS6r7zUs1InCp3R1GkFjDzET74yDKmE368z52fjXfGvTfXUxdokvW0yXrfg0TY8VB9HN+
X8XAHXqV6ZB3lRxGi1aGZAHEqTgQJUSk9Fb+0Cmy7QPoy2H9YQzI0z+6f6hFXDG2/4+2M1tuG1m6
9RMhAvNwy1EUSY225fYNom13Y55nPP35kFSLstp7//+JOOcGgcrMKlAUSaAyV661Hg0VkfoGDn+k
3+w79FmdOzlL0a7o+7w7f7DzQBRteD7lM/RhwtiGpz4JYGv4Zw2JkEPJ9hYWKLvfX21yFqZOf0Mb
5F8f7LJI2bjHupztW3GKyUmHXaZOw6ECbw9mkjohQk4Wb5Gzzu3au9jFKXY5ux6A19lHGc5CgCen
LsUUv45f58q0xox89IgRpPazbNwBAejXUTzr3gp+veZhVWkkSRA1UvjUAqEmbWePu9gr2ochUNuH
WiudW6d3P4npaod+65OVtS57DULlkAFH3tkmitfTMlNsl2vISlejXMd1gulyHXGo5fw1K+pmL226
cgYP1ONrv+6H1l1I+LwSZe+ll/dyLj270r0LLSxoh3bjwcsZUsO9VVvDSOE1r9CAVirF5txXEP19
f95qBtL0Eu63dT8eW023V0HTZ5smNl57pxOl81yyG3RHXw9G2UDWSTZfTO9CPnZeiz+IXdqx34Ua
ij/IdGnEhr5gFcHzj3AaOWvToFG6SV37GC6gCBQi1W9ZATvQoqRxjQhtTYM0eMjW+uED6CfJAJ/v
xOgsaqH0v1okQDbFGzYITqNjbgdUjpYMIN+Up4gqKsSV0OLJAUL2DF25tr+Q5pXCJ73EtVTDLnFA
LYYtrCcN1HFl87gwFOyito43IVTv4RqkYA4cJIuRtvfqx3KY6kexaYuto6kbySFytDsZi/vDOqMa
3zedHxx6uxlOvWr1J2+gQryScQwL/dHV74quGPPNxUHyCTzA6HTfQ8RtKNzrPfzLQbm5rtDl8eta
H2zhsp6v330w22qk7BV9fOzeVELf3VdeVURrf16TQ9De3WEutx1KgMdLjIzfzbzcZAY/UtcBoKc1
HX7w4ypUTLM0ehnoC9vni9icHNK3s0lE5a5jcfdDcpnxwS5DdtD9HuT/12bo3HlF4pOuKY8m5syM
lPP1kPvN69AM2lUHTOQkTrFf5vZ046yDuZ6312lk1f1NX1ba+sJ2a9JwSBvUABmgaUQRIGCt2ipO
84cxdVlw2+bOcMrjnI1p1FSHeE6rQ2Kkrvo0WOQO1NHN1xJTL4GJdCRMHsjojqobecg7Mbmhjpr9
YA3QgzSamq093YaveHTmG25z2j3NrPq9nGXogOpz1J2vdh3ptlOmW3AXEeqpgGpX2lhae4eXTYsf
xuuBtB5/CajvTaR4S2VgcUemB1Xl29XE1iyXHAuFkgxXu76AsM6bU9+Yl6u9s+dpBToGXbxh1g9z
GlV78tTqs9dlEFUqvv1TR84j7LLhu9vmw7qmqf/Bf4uNDGf+EDs4X2suk1bwKQcaJYCugRwt9RrS
SXlwY8DXNFzclR2RkQTp8GoraKwqxgqFnWXGZbKsM4RLUq8K3VWzeGp4zLSNrGiP4Y2EfJyyrE1r
bQTrOzPEW1jVJtUdZ7TvwaznW7eBaJh/nf3TDukT0ZLqz9CO4fWwmvS+qhO0fxEz3Fn0uXySWKFr
+TVW7WeLMg3QB0WvlZWjcUuSnoEG1QOaYRKGC4xYNeBVE690G4jXcQE6iFfmFh11SNUzTK9e+6yz
NqmTr+pF5YB8PRn4CvzUdSjealGiEm9WoCpTmwCaGg2WX69bmX7a3ENUQgfPcnZ1XG3h4gXBoe3t
mG4FiZPDABvzxUHvxs+ZCt88DBRRrxPkEh9WkktMsJ3ACM3CEny9drq8KNBXzbkC1mQ4Zrm1J+B4
kT3Gf9AHhRyM+kfAG0CxMIJqeOi0PypLA2RVTs9TMdCfpyQplfBA+8PJVYfip+qfg3RWEUDkA7tM
l1XzNq8PI/ne/92q/qjDjaEo6Pvw8HiwBtfaa35PZzb4rBX8Yf0p0qPgJSznQ1CR7W/deP5UVMV6
XIjR6J8r7vQO2ahgiaJpkWdnG40Z8XqJXvGnsKR4ZUm68oaTeCNTfbdkPuUUilnDbYuflBRSKgxe
AYLe6Z5UCMcPnRvaO8Su7C/KHN3JffgakQL8PJSRY+3CxoJ02YSdaljVs1Xt5Tl5jiPjaDr5+sOz
Mk2VPIHPqmocrfjV+2oTT9TU7zzTyO1ndXlUp+BzYxTNc7LINxppCouO2dy26qAMd29DiqLBWQ5z
7hxoji7PtoKeHQsVN43mRk9y8AB4lAlYPBnBbaGfK7M9Gr2JAEw2ZeM+64aeH1kmzHz/n5wsbdeL
/ta+gIoOkZhWvS3bzjlLyKT7w53tzvvrBN2ekxt+Qemqlwm+WljrFvr0S8zlunNyXxZFeFnEgN7x
PpwofMqrcIDhI9vuWyuJlQOo6XQDtmnYmcvys+KW6xFVhGcl3agx3K5F1wzPU1Dr62hA+FZsI4jb
E6ion97C9yqmqjChCsrUs7OYBtDpu6S2eYpchiWbvifD+io+CTdj+ki9jJadVvXN2ynz/4A7ZDh6
QTAcJ38EhS6ncuDnXVHQtXgL+BhVvXkkRoZ+0QbVSsZQnUVb3Zr7y5rXmKyIJ399nS3rWvX0+jou
S8i4zJxP6lAH+w8hdqNyRw28z6FVo6TSeeat2ysR2MFZ5VQO17H4JVLcDlRZr5Eytq+RF5eEUpCY
1loAz4gEyRpydr0k2gSKsf7t1SSSPWoI6yDIRFVvxnsHgsFNPGrJVoa9F2LrjfG+d2dnNcBBsfvg
8If0Z0i95fDRXoy3YZlpxzqvUxs5FRYZ3Wd9Koe7QA9awEmZs/PYWT5Cal+v/HoeDjKUQ9K5T6rZ
xycZVXGsPXbWuMkRELovlpFnBsEjjZnXKRUsHOeus278qZmjtde1sAx42Z8a7d/RGo6Xma+IDtmf
TF8uPJrhsGuiDJxSVa+B9wyPtaOGzzQCgKv0n+VgxHYLgsjyb9PF5jYAVedZQdxlGVKt7+7zQL+t
TO91gt4DYbAQEhQTrWjZ1pl7aGOXeLC3+akvnL+v8bQGAu+yUbdbAqq+mtZBH043MpzbsgOMZkdr
GSpuajzl5ZcsSV+vBitSRfrSdg5G2iagbgqDpI276JbBJRrzl8XBBop1FMsWW1RYgIivY/Ng0CgH
Vz8B/hIgUTKUgxHZMTiaIth8cFyHaLeYu9CywQh+MTQXnZzJCJBKcSk2jfDYWwAfN+3QzDuq8FDX
u1H4qEbuKp7K7F9emWsiySOxqeEGzzKf5v6P8yUihJz2EnG9wtv1xXldA1AwXL6A0D2o/ndWCIdX
UiOht7Jp3jm7SrulMyOASMAaftRtHNzGC8Z6JdGdHTnrKTTGBzm0sKaeS7+B1r6dHnKbJo8s9rO9
vCYoppFksOrTZeRSRmsUa1xReOXtePPKq8t+401Jib2b2y1zh+Wty9XEuqFWHdDhlNJ6k5T1LXBB
uKUAwD6N4TqNloL/YinU2Lu1x/xvcV2Car/bppUbba9zgqFIV1MfvK4jDsiM/z+uc732+D+/nq6f
1bVhwVBWpZZxKhp938e6dWh9g+ettO+N01SxDI9eqXFKbSO+HWkBRhbSOIlpEO8lRsIrmnK2WuvR
S7JMkUhZW4bKiHrEpgogfGqTatqKUdyXK0r4SBPSluarehW5UfL6K11O4HxWpWlMN2hibFG/i8w1
SQ3zNqoyC+g2v/ltwC0PiQnGnvy+i59czuRuy6ptb16fa/wxOpDlU+74ggT3bpe6u7FokQt7s6mL
A/07OnNq/WLPYd5BLHkJQcH8a69b5UHmi0kmaHx8NnxSoEVZ5otj6DP3ZOuTsouzkX6OoTyBlahO
s2aVp98NxSEhE6zWdj3TWvs/x8pKaRT86dgwotX2c6kYylrOTEArl7N8sZWpgvjfm/e/x6EHq4AK
JpnpptsP3Fgy1IHxKnkEYHZ5jhOTHOqwD97JcKdAC1LfgLYtC86aE9B8Rn3ZNDMwzqNpAGCOn43F
7Gddcjuxl17L0KpovYcjSQHAPBcvukYSniwQhKNLME/0lzVmnmkeYid8DmhWeuGQ8LU1eY5B4cLO
0HvbF6Xz1Pg2apLXIc0hhz6A0GSvNN7FG0BW9hjbpnWCInx8mKFJsSajO0KCNj34JocmUmDBriJ9
4/QlP15jbCen2X2dILPk4BrpZaqMZP5oJfHWAUqzKd0qJdfZTftCi4zHkkarbVeSJzMtC0m9xeYr
ZrsuC7u5hIhjYoEVzGz5balPf3WBpd2SGjYeITW9VeNQPWtd60br4mWiV+yxXVxT1ypnzR5vWsPx
IoS0s+k2UfS/L5EmzVqg081iLde8vpg0gOs7BhZTgmE/ij1tvXZdIfGxvyx1fTHilhcYO+nlhVyX
K140L3EOeawHECawsTOW/aQbKf0NUH/6thS29KurUZtmcLeyX5RwMN9EQlp/ibkucXVcbddlUPuJ
VzPfU7Tuxy+k0F5oqFQ+tcVk7YvOLG/arE4/weT3XQf4+OPXgDFC8KIOSMsIFdCk0idjQOQlZIBq
aBsbu8reD81lKMHileDrULwf5hY28PQWjPV66CzjnCXggUbf/Qq+VfNvAw26dJp4YPmqS2UiTROb
Z3K7xlmim7HdJLUxHIv277SwzNsQiqcjnaT8qyoFnUo6Q4saEjGs6JiPR1JC4p2WEDmTQ93QJHXx
fBzbUWvc2v0PJM1s+qKXOFlOxiSROlqhq9t4CqBrD5I+ow2agzFroXIzViTsZ+4j696qcvfvNDWz
I2jgktRnlGXHBkTUOnF8bS2TGjf1tlHXRTxb5Y5intFqpmt9mOgAXBTSlyGsUdO9F/odIuTeq9dS
+/pxRhrgTAPeC7vO4muXxfNKKyL/peuAI2l9Mb34VWStvLbJX3wH2cGiCDxUFBplpVj07HYGHU2U
DbxbDXXaS5+2Gcf+ZagJ1QNsNe+GV6/01f1v56ZpEK2dgS15u3R/Gh3wGKOONJ4VPOdsL2wnlM9A
sU/UDI9DUG3FNgK5nDcX9zIl6wttWy8rmDR0bT1Nr7durZQ30Ke424S23T/0JP7S0GLwqPaVfj9k
VboSe5715iZTgZF7C6iX9mcezbSv/ly1t7wBDUolWfIH3W3Nqgk8/w4s4PxUKu2j2AM9q3apb1ok
xrhI1LS7zgRO1MKz+RJ9M8J4/DnMAXIF/Kw99mU736B+Ut2oZhY8sR0EQ2/n9s/om97CfyKR0JtN
j3YMLczrkzV8k3Q+oem4gcIipQfqTX5ejLQapNtpctIzaDznPq8UZa0EFnezt7MgJ1Uqtujt7Oq9
nMVjce5yyLGiwH4MeXo98Fk07uRAE7t5Z8U+qo0oB64+OGQ4xf5jWWbuQWKvEfC8kwmzwJz2afAE
uV/+rNVpvPVVYP9FQ+NYrJTl2uqd9Ec7xuvZnMZvAepi27lO3kc0S4nkv0YIT1QaR+ssClETDRQa
PnKoNvew22R8ixQ1vPeXDUcTes7GUuEEu4goh7I5cZZtiPj9gP4GJbKOHpyh3cZbHOL1UpcvTVqf
J6WsaQpZ9jTvpi1rUwMej019bhepXb0n4WtUXvk0AUw8DK6i78a5VL6QwbpEGDT9rLIJ4iE7piUq
pz6sLdzqqID/SelZO8Ks2z7BozjdwX1+Y+S87LVaTMXOmvRhI7FyMNT0TyjstKOMqi6a6ansb+Bz
bx7YXK77uaYs6SPmJkK5bUMerjDIjsxNO3129HwjLdDQo7IdRk5lI13Oru5oK9e21TMNius01Hrl
OfKnaQvrfmHTKQMtrhxCW1VvFWs5gDXP+BXhFGytqdNS0H3P+G2kUrB4JHzpaf9Pp3mACGRNOyx9
r9U0PkbL7zVkXxY1nNRiW0/jQv7X7Lf57oPg5+xUaAVOzs07lc8PIXlsjMd0Cs3VDAvHRrwzmF1o
YH8REA2SZh+/LfUhLHHvFU/LmmgP5Yoeb9rM2rStnT9YZcpG00zifa236abRI3aaakrjfKeiM2rW
34cy83Z6r85IEaBPLdrVYmu9fl6Pytg8iuM/2tRlLh1+tKZeY2RKWjfDuptGbSOFxytB9KVs+a6O
GaJetPOH4bNULS/uC3f0v88v5U3TQJLuwjndFZ2964vusxttIL9cWfqYnoep78NtotDq6eT/GiZL
l3E+kKFL+3Yvo7fQdulFrpfDm11WlJHYJeItXuzmIpD0Fi+XlFDvm11BwFQurNVyKErf3jZ9Pa+u
Njlb+DPPeuFBYysxlgsvIf36r/Nad6ApSCKHpEJKa0icbVEl72OuK7YQr+2pRv1EL8G+rSrr7vJ+
yBDWK9qieQOufxFVtkuYmNzcoQrwNvUyFM8HGxnfP/2grlaaPqjbpuWXTdgFysb4CaC+vw+AFoNh
1VbCQdAEVXYyTXhCJUomOUEP+8JCZf7vSW2TnF9LJVqkofRt5rS7lcmEhhTyzKuktMezjAPkcXb9
RClRbMoS8z6Qrustv1bOZba4yQlrVBbJv4G9NiAeiv8yqbwdlHwyHuQwt72zcYYm2F5tNe11lBDV
YJXlqsm2GKn2YREJkwPZavhWa3Le+ejD4LgIh4V2YiBG/U0C3pm7XttBZ5utxXZdg5wcuKfGcS5r
iMPONe+sBzxqLpfq3q4HCijdzbM5fHTwzPGD0mt/uC5eeXwNSrPjw+fpNzAoQQmziLZCalg/GnpB
n7Vj3jc5Aq+IQ9aPS4CYJEAOsfPeJKHLRMDK1mXir2tdl/91ralov3pRrN26erhybOtVYjLWChTv
Nb971bVpC0iR9NkzD52atk99n3kPfRYuOSq0ZIYAfVVfJfoyJnFFLT7XXqMd2nEeCrYyH6Ov15MZ
6rK+2CZz9B5G1pdRV2ovURa+jEnkPI4Dj3tVYoQHGUrrjjc7R7rQmrP08GSxFzzG2lEGEhTCTE8v
o/kpWvp+xE60v096UFO1RTPYukM6b6M1fHNkhsTQgfx6qetSy6UckrjIbvNitLYIH/2aPr9lDZXO
q9PAZTJvqWypfr4L1BCQBTj9hzDr7+o5nY5ikkMJq9MeUWwdMkfCyDzCJR8Tp1qABxLFqW6r0Ywd
lISR3b6RrUQitzg5lQMcjv6m1TRtJdsUscm2RM6utuuMDzZZwKTqt1LdotuGNIACGYIv7B1pGM2i
zqFW0+OFTox211fCsGKqt5alQ5HZIy64U+if3NVLgXROymxHm0Gyq5Zq6tU7BfqPUQNBQ0kvWtOn
5Gw/wORlKN6SkuPFe4XJC5yeKm14mfvBcVlq8SYzn2S0Dclu0UWEptGXuYSpy9dg9Hd7zfrid/o3
BJnye3F2rb6CJE//VGW19zTp4V7MYYYQnzHQhzvqkf1lLNTmkKtlshGvFTTKNvBi6mjLBXy0jy8X
uCw5Oh8uQDHx3QUit3F3UJmCeqXNpT1ZYbJmSNpFhpkFoG/S9HWa9LcQeLqnzp+iTWNF0feKRo5Z
h/8UIThzN+iFDalFkXwelfpRAgBQOpBdBMb9dSbygOH3SmMT7Pnm13TOrB3iLnysLFjr0zGDH2bB
rPQL2OV6EFuO8Ar0tvn+aveiethVACXJcyEO9mGqDBUBUy5z6dNFL+pt4ekpjvgwWV1Ql6tuUaqQ
g110JKrktI6BYLXL4eoW2zQH4WYeSASJ4+MSl3XKmkIxWeiNodf26XoYur657UugS2/2ADTSyRgh
2tv8c0rLYT8372KKNhr3Set974OxuIMrWT/Xyk4GUEMj82zzOH6xV9le7GKRs3aZMySNfubZ5moO
EJSE044i6y+Lvlvvav9l0QBBrD5vItdZ63ROLXsK2YBYvmvvxzH5dtmiSOFkOXzYf9Ao/BXRL/C0
ixN8mb6L4pFs8a+xzrJaFUbfLjsg8V72M301bAA0ucfYyCpSOnn93KQ08KnKTDNKVjnwCFfOp8mm
Mx3Cmr+RsHM/a/x+ksPT/NMc1/VRNwBCol9kPPOeD6tQadWfSnsvOl/LHKvSX+f4muKfmiBCmjsp
pq02TOspK9gVk9H+1vL7vOohcbmvmx46DzVg9xVm87fGgfsBvshpnTZwOTrDVGyoqMT3QI/Hg+1O
yl53muLR1byKnQ99WIYH3fJCHjZFw8PYN/rXD5O0tlZgWzWLx7aG98CddOdgDt6UoTrBAyT9QbWz
S6zc+JLU4106uemPxEjopOTp7Ql+zZoeUyJCRTW+1EN/J/mz30W8rfEfI2hic9c5XcAbt0s+w0uR
PQjQoduqVLe+WFNT0wAWfhJARRGq9u0Ix9YF5pCVBlBP1DB2xgh7VQff7r408n5dFCZq2wsSIs6j
y6Iyv93IohNoSVlUMBQ0djqXRTtt6rYxoiVAi3lMUZ3hIVCr/IS2ATsQxMkuQxGpF95YDRO5ExhW
lscdsS+mOlbzkyzxto6YEPRcO7Gi8TZD328DeqTxCpKP4DTbenLfLEJ6XRjmP7oQxFTred+mWfU3
KRutS4TVqv0qBKTjgbTb2U1MA9VbPhU6gOa+KFMNBzJyk+RPr0YLHmxkLhW2LjKbok210uF8WG7I
gb0pxpn02pRl91kJl6jomndVPAKo+rejthX2EosjIKN2mZH0Hp/ixRHEpXnSDXiIzyOpqqxo1Ob5
Nb8zGE62GylQi97dxu8n9c82eUEpNPtBpk9dR94032ngm040sEMR9hqQ99G2ThXwfErs7qe221lq
6xztybecDemSZJdDpAjKCI15cUeK7hwj/h7oh9CrTGm9O6Q6TezylwGz3hqg/1+6EaaPqx1unK2Z
JuHLb+Ltxa5HXgGysYGLrIDeI01qvqVLTlLGqhvUK8rGFoJ25C68UhtXpp21SMZWxktD5aVuSUKS
HLgL665cCcsmPCtQWinwHcrQtM3/PqnSTMB5+XQmSVVAf7scFHgqgRein9HO/9gWR4xMGYowA7An
1d5OsBuXmlud4maaHsPlkI/WtikL2N2XkRwA/JtRw0PnYvGyTr3vqBXLCEpH+DhA9iGJHByvpnis
s+PQq3+ISQ525xUHV9Xby8wmqsNDXlt/IdHTHeH+BPrcjUmPOGjRrSFCt6gxDSX59sUoHomUs0u4
jM0g+ytPVRW8TDKe2DJp22ruh5VgLbWB7huey/HIWGLkTA6wpMFbkJyuZuh7AXCWXfc6oW6Q2K5m
9T7RHaSMlNZz+E1WdN65rva3UxW4mzgxpk9NH5JHtbxHXQXLFY4l7KG2phzFOQ+qSkMlQuvidaF/
ukG02l+L1+VWc7Yn5086i6dPFlzQz8gBFHVdd+uiVu6rAW4xiSwsurOrKVcPso5e89VprGHaildv
uuFWo98VNkxeETiO+CHWy1tZViJAQkLYp1RPMopyiCjZclYnWY2cVQeJfTVBo2WjN2qih2dpPduw
OdQ/+zSzUvCIoIlCifRm4IN8MKDRPdOVzU9zHZSfKsgxVuqAMlvBm+aT8AmQC2o2ahCPN12QA7hY
cqpsp7V1FIUVrHgMM70IjRVohuTMTQm+ltKk2UYxnU3cxto69bNfAkMHEQC/ynZqXqECvJTglKUE
5y+luZQckNeP7Z2YxGk3ENionjnsJEIcdgeRk8wX23URzerA6GbdndjVRhmQpEEzi3597VR3VX5T
hv6jPysm1F9CaRVkOkRWGhypsx//yLiXQ66yeMLG4xQtmGRnox28EiPczYTL6SUU6sp823WUpZCn
3njeS1i00/01BTApJm0BfqTcSOJAHFFjjghhN/WGH1jjQRyp3lDzLrQXCDLSW6cocn74PH1vZp13
V7boGmRWhKCCP89rtXbil3Zwi5UzZ/6flVvdDQMJ+dU4fyvZ8PGuFi0dJH31V2JmX6whyb91Cv9a
+penz+wHsk2Yp81j1xckBExLO7vhON9MgdPdVqo3oMqr/+vKxWi+v7K1XFkJy7tyKsizFOk3ivbv
r9x3yZe4zNR1nJv9/RzlO0jMYOOeTWVvFpPypzHwOfe6RIcMu3a3UPx7J3r++1vq6NreGGL1IYHQ
bO00VfnVarqXBbTN/L+hNqLSOSd/KpqivgS9k2x0vvQPQeore/q349soiZvz2Mbz1vLm4pMT+hBG
h6b2HSGN15eh8TIUPwi+dwZJwA8vY5q9f72MyHSLX15GzYPN2eA5ed2NfJ+rAfkKihDZJ6hgi0ej
5WdlGZmeygEsX+5M+Z2YeNpqNl5jdHsZyvRwBqskw9YYL9Pp63aa9TKVxgB6zCFFdmYz2vRGaCEQ
r2WPbLUAJrTWM3oC1nMfLEkYRJCOYquDYEH9LlxXkBw/gzDKHm3/dTqSYNQTI4tsgtmpp641Xw/N
cpYAf7eVHnTpMrKjfia3khokThcP5Dyo9mjqQYWlciO6DqZGdoESyHyCDRZNPfWHmFEXRSpmiRKd
GonK52k6lZX6yHOLv47KEj7MaTDrU78wqMhBb/ue52PIoCPoHw9XB9IIRKtv0dNYb4vWv0Gus1sb
5M8OUrxLE7ivYJhwIUMFZy1eOK+9gxT+Mn1GjteFXtb2/e0FODAPYbjy/cHdF5FWGxvRe9cWI5oK
7l6E3UUsXs7Eq8PitmoXb9WCnemGFtV1SMLu59D4pAtL7TKabPWTUNiKbxldfUuk+hb56zwEhi+R
pVEbNJIBC/MHa9omLRxK8gh4eRoU4xiV6IQsD4tSKpfDJdpsDbp8Kc1fD96kTNup5Ol3CO2b2FQM
QArR9A1g16ZMveRliuqSVj/swk2bRB5MFlV6sbvTwjDm+tO3xX6N13TzLx7fBn7DyL2MC2O7HNpE
p1tk6CLSbdiu3mCJy5x2Buwgu8U8zcK7QOPG1bYDnRaTM371PD/YjEam30p1xyke5nlqXj5EDU68
1BZvU3bwjwr/tM6wKVy4kWNu3DykwLkIsw5GMz5WE/9SKWv0Ons2Ka+NhuI8pqZqPMOys1W436CZ
YnUnJWW/Jko1eqrxOKeHNBEtOjbIvuRA08PmKN42tW4naCuegiA0ZQ0x90iLnsKMNWRJgzwYeKQk
W2VhkaBg1YXP5VRV0O8AVKqMKHwuIO6HrMVdzyPss+vK6NE09H1nV5n2qzdhWy1TxfS7+UuEOB0a
7LYWmjT0DtROWy5/SnMhMHcKszrxpzQXznLVCuuTeOelMi5equMEh/CbX73ybZJh6Ojv5/4uWL5r
/Kolp+GYR864zm1P+aQE07/OplF/tQ1vZx/ilBgt97Gpx32TJ8YxHF1Id5YPLTiIp6kcp2erb41j
2U0pqoZ8OGvovg12L+/s8mH2/4kfYrhA574YbHVb2g4JIkhMjnMT6sdJb+0NkvDGSmxXx++G5BL0
aiXzrm4jn+1NG6KQ/cGhLeun3HE3rWsg8aVo4b0csiL9RP+qA+LxH5OcwevmreGUT7eF6GWKsYwb
aFNsFwq0X6OjELB7an+/mo0piK5XyJzi9QqOBXZrYY3z1noQpluZcQ22lew5GLKDosCySfdSvKqy
Md61qHyiJefqh3ZWqzt1qfQqYeYd1Q6IwVLp5U7bPDXknJBZqNBtXSLEkTXmQaOH7DKJ9uJu0yBu
Nmmzf4ccabtSUq/8oy0pR1p6Fh4zvy9f0CO72OsJlSIEicxtldTVHyXPqppWFE9G7sNWlE0gjRd7
v0ynAyq4Tq+QXH0O7O4LIhfFBu295HlQSbfImdiGxTYtNjn7fxOnFKQXchWu6XEMtbVnzNDtL79o
1n7up/arqYfTcVLBLIs1STNtPQ78opShgX7FtpshwfYQ4VEgyNvVTaztRehidow7SyvUpyQbk4eo
0X+KWaLcyFX3uWlOX5co1XP2RgYeplDMZ54186Nm8SNAPd56FlsRhpuRJsdHw0KfJEaoeeOAut5L
hEwwJ9KdiwDss9iWCb0Ne+slD+DqQQSIL9nC2h2+AJeuD35f69twSX052K3Wem8v2BZ9W+J/Zx/m
FPXZyl+FY9jdJfng7hK9L7ZFHmafoTE0btCl9Nah32afh7CmadkJnJXiMYxnn6RECT2mBGsGfD59
NtyJMynj+SmBhCzg0WlAZ2uTBYX+Se+G6HFw2uGmT2xXJQ1nt7clN8t0NWiBfzCNvWY1Tf9THEoB
3dUx08f29hKObB96M4hQgZ6qYGGZy/HOjIrupd3Yozm8qErTIjg1pisZBmW3MEwqyMAuXlRJS8QV
aGWRYTaiYBZYwzOVae/R7eyzmHl3YSgKALmXSc2SLipoGUIwN+J1tOmbb07tLknZ311vt2RH0mkV
kSFBC+DdbVjuttebrz9ul6bedwHiC0WBBeeMzMvlXi0TdXLQEWRIJxN2d/aQ2rDrlypb1o3tUzT7
u7YLg3sxdaqL3nFY/xSfmK6TrrZfJ7XjXB21bvgp8f+3k6IOtBhsD7y0rnHJkzrjvRcHQD3KZjCq
71MdHJWYp83n3G+LT3ni/60tT12VU0crl4fJM3SCxmVo/zoU7zWYjFVzvg6HhI4zLQ2qjaccfHPp
LB4Nd35gFEifcf/bkeHk+WpI7eoJSIi+trJQf3R1bdohK12fIILrb4cGsRzPcZt78svGRgEw8Xmu
ENKYiqr+7lbhodHA264K4NzwEyAUmhnfUd4Jv9q6o68Tym2XJXtloX108tclhxnAUjdYr0vSUn4K
+OxGbTN8VQq9h5qRs4kevBU6B8PXvOGacjYstt/GFcYMTawHYel6bLNwJ2rfPmmVs+1AcVFBnLyV
Yd3VCIWjyClKYaIZVma6c36zi7SYTQKDm3ES8yx4dnNkg1ecmD73nxVSHZeT967/EqMC+Lnt58jY
BZ3RbcLZ8Q+R501fHeSsu6EovzRaEZ9TGKJXI7oeXyUsihLlAEcwOpumsyr13ruJE93fhzQrbmhM
NrfRUPK/LtO52xhFiu6HjKfW7KAVMc3tiKgQuqD2vDVUZw+W6advTcFBeOsBXbX3cvZmv5rEPlva
JV4o7sVkLYCRETt31eAgdjGJ83+0f1ifz/i71/Pr+vI6PUF0vK096NbOo6ttpym2yQfyn0MPke2k
d/ddnsD7Xg0upYs8/l4bjp9swbaT/6k7SEaWCZcYY44ReokdVGFifqX/vdTV8rbcZXoMpa89ZiiE
L2oIZmEtn6KmXHuam+7EJtoJHcynd0Oqrv4Pa1e2JKmuJL8IM3bBa+57VtbaVS9Yr+yrAAm+flxB
dVGnT987NmbzIkOhkMjqzgQpwsPd6k3wYuNVatmhsUdqVJ9wY8LL7IXDve7MwDL/FNfW+ws4qd7d
JhiZcvPbsjuDNQTUf7/dxlb+a7V/utH0MgjxX+zi22+NOBhDgenaVg406a2a3WIe2zegPQXqh/FF
L/VT1oLZgjy5bbU717U8cCWaOJQo/2aMQXUYNeC6JZ9Bc9xFw4GmM5FjmXzUHcC+7Hy6g76a3DMR
jCfQRtyRNy0rfTy3rCk5pHN5kAyoFTvQ8l0GHcxnvUJKImBBeKYuqP62Td7GDxoU6R7ywVoNqsY1
zSwTVU+8XFB3HA1rBzJmfRrNZAQgjCyKHY3SkhEEN87UVUsOGTj5aMkC9DpZF7ZnJwxAi6L5CFZE
S5PiJqrhTQ6YOOTgThRL6cJqhCZeHG6oa6SROJo6NIv6OioeQ+SNHuxsCqWQQ1OD8nmeznmtL33W
rY3WgkphmPg3WaNUzVRqoZXoQTvBWgCNux7sD//2EF57bCRe9X94ADmFsLhKefxlDYbz+0rGFvTh
sWfJzTWQOAipuJaNdlS0+32ibYhIf7JN4yDVB8l+3YAF1ik0Y+vUNrISJlhNkQerT4y6SJlMXULY
EKYmEs5kmjE1H5MIrUNeHybqkevHRBPlCKcoRCl1YpbXLkuPkB9kD4AGswdmms8o42rOIIllkCyv
vTXi23JNgy3T/POAkFWrBslUFNmlZJkJVlrMTmMnWaOkvtnQdE/nBk6izbdptpoEKY0t4P3xHZl0
r8emCsTPW/oEsve6YwQ94AWN0homcnCFbvY3MolKQwWRYOmOPgLUteuDY7o6ACC/PxFIf6D6pd2T
pdVzqD6N34Ik7vcUgOMgyN2OdVdNATwRW+0FL9obDdKXDNlYiL4n0Y2+YFHaouzjn9N5XlWryDVB
31yk3j7GewDYXW/f+nX+6JhJ8Zhjn2TJVF7D2sJ33DHtpWNGfEeDQEiPOwtECUua8DEdz6scJK4D
W3tumVws64FAEyZeQitAekew74DvPq2RVG6EjL+BBver20HfB0Qj/j6PoMbIssx4w0Qap4lDpXkr
JwFoplhpemLuHQXBN7R62CEtbijoBb8hL+wsgqrJNh5YCwRkkL50aWyB7TRDBiNTSlJKykXZgaw1
P9n/6Y+c4dn0m6jbo3RZAsKaAqmgIn9/xAArFldLK0ZCYx74FCxsKBLIBFg1ixjP8L4vwaUhghtU
vIKbayDLgu2xv+0hY3sDRwBi/i5Kv4Tnn8jDDBLjTnZfx8FxkmXmR66iD/8ZMOEmS0exAzdqSfKl
NWhJp26g2afuUPcmgrcd1LuDHkVv6mSH55ILGb+w3VO3MfVVBFbYpxgnD2xb/u1Gr4regYK2n7d/
davVagRk/nBT55hpNbLTTbXO5vNNabWuB6NynwoAJyBMtm3HND1CFyw75oZmbwegEK6RKAFjLw3v
oQsQuq5Np3w14+g1jkT1s06gd5cyGS0sCQh0E5U/O79+HbSoeM3rIoE0TsoeBhM/5kqLsisEKt7v
Uhvy811cO07WyIM1oD9+qy39nTUGStPiCMwWccR8MkMbcqKV+ZuNJikKDi80ILHhe+sMsbcHiMSU
BwcpGwjzOPYD2UL+pRV2fy8MvA58B7LDzQgurNkf0leANHIdu9TGaG5T89K3I0RLS/vOGaR7sNRm
1QV2Y2OkQ4I09sivSLZLoF3/aZzE48loKc9kbR8k97wfZaqfdLCczBfMNSaL//viHz5l4g/PcVu/
0R6Zdsu0UR56iM3zQN+TXfjeNbI8YB+y8bULITswh3cpDKzstgmxc9sNN1R5MIjnKoRSBaQijFWM
PCMk55LxYgVcX5KD4z+nbW0vowLF6g0PsyUf9XAzxo590YC4nRrDN6OTz+11nwcIb9EAuQjILS0L
/Mg2ZOtR/7fSnTiEMF3Hr70AXUjrpHJTFhz/fnWpIQDJhwM2jcMXsOcySFQ62qFTXdPc1L5kLxXI
a46OB/W+SGlHG/nIlh0Hhf/ItAJMWNXParC0N3XhpdX7hQF+3JRDEMQxkF0sjMx4rr22XUUdt6/C
gLZA2sT5AQkDMDoEo7+uTKgiJEZQLLMK5DuhEqor1FXnAe0NIA/6uoGkXyJ1Y/2ffciRmiQB20mk
vOfF6CrKvxZF6+O4ZZ3oyNmX0XhnauOJZMjSxBzu1BidMGmsMfFtUYfTj7H/Ng98KGC5l/ZbA1mG
BYiPoofICrzN4AFjI0BjeDYTP153NTeeS637mpcSauYxePCwq/sOumdrIdUkzfw9CeBbeUZBTwJm
TU1/HqWcJkFWdZrUlAhoAW6iBX16jGtHW2ajSJaIOaXHMJAgaaeRNkiG90saGlMdARQnHw+WRAKt
UGWVpYZC8NiA8Dq0wOKTH4BBQ8t5c6/ZSbUsKx69Dbm4Mge1XotefO251/5EydSvyHO8Z5ZZ4GH2
pH1NmZ5C94lHB/zLVud0sMw1tz32YCb8JQ7C7ajyR9SIcvCBrYlQN079zEK6OHXkwaAM1Cefj+HI
i4YD9VodivPt4I9bggSVEjrlfYOI3oQQUvAhULL83cZdMFCQKDU5k5/8mEuoI1qP/P7jek6DPbqX
tifwb6A8RWfaao6w9Lb+CJZ0YG5UkKawAQosHRdUZQodrRqaFEDbaT3bxsS/GNpbjWP3Ifb8Cqdk
XZP4NwxXU1eK3L0OIk9QuRv7CBeAOClWDQ2AyS5YWE4RbT95Y7e8aoasP8/ODlPE3mn18MkNQu7x
Wjp5Ay7wFxDE+GdeVo61aBEP2PtW8FKZZnAZOM4tK8DvN64FBrLJBTVX4yKJAw1PlyFfAU8EUYP5
+STNrAKZ9ZoeTC3Z7aGzL0XW5iuhnGkkyJCBW+gcAMGET85/PPxo9dy0DJAtoixdsR26ih4xNAvU
ZdKlTsSH8xAZhZHYQPUBm6GmkAbeJ7+oN8poRY5ObKA8yKqYtTdtMdmmFayh2jWQabOjRV7lkJsw
DPsuTsd658Rtti8sZ7iOEIKERlxSv0rIPTIt1H56ot65pcneWpbLJU3K3aTeicwA84jfDVcLS06T
ct090xPBLtodYkTuNCkAru3OT4a1CYW+Ra4qFVxVqUBNJeslglb+2bKFAVyNOtqDayMC/RVKD0DI
+O6HUxOYS3hVA2+OkM/iY7JexmILfTTIGyOdcwVmWF7zVNRn04VCPTdzF+I7oEDR42Y4lL5+o56r
THQF3pJs17mqPEFNpUVooNDCdKNXgN+xoCneV/GzrF2ZHSKpseEF8bqwcdCUqQlCwvlWyC3h0wBB
s6PV5JDsgiThFw5ShbXniXhNv6hS/az0uHiAkpt5ol4T+O25qDvw/mGMGr/WxdoF4mKdlP67DZWr
t6DUvOm3iKra4lyN1pX86acI8ni+DiNRr+eFRMDvLMgWn2kdBIdBvzGwBEEmUKpUiv/KSONfXCTs
zukh3s0DsNaTnbsOWxqNYR6bsJBPZhJt28EzXjNhQMm6aIYtuaVIoWcGDvbN2JuH/7TsaGrgtxSg
4aJl80AUB4tggY3WWTtUDQbr3BnbDbGQUTdBbP1TN1JdoizTmzpYz6OBQFBCL36FeC089dAUOvAU
fyV17QjR8tL1UIigRhNHcURGFXCJqqsnwB5yRdNPXaQM4nNatenUDQehn8NK+zmthIzHJQmLr9QL
ueNc+lZ/ZuM4PrUFb68adMRoLDKs6K7J/AuNSSAX75rBAmcA7ghGjfqGDdYuAMHKU6yNGjBFw4bG
8t407l0QBtK8zumah6GNlzRWjWH86Oa/KnzztiIB1r0Liv5B5EUKWq6sP7qK3AmwYWuXmHYFLR3w
RU0uqKapLce5US8pMhMYwNjYULc3gOEuUv9CPZpUYIO+QICgP1KXlmRed2Np8jgo2pOsb9J7TUVt
iyqyt9hg9JC7iaq9RO3+hVyQlIku0KDYzxPanOtbFAIAQaEWoabLYz4tEuZ1v7cAXV6AYcJHKrty
F0ntA81c2ba2MDUngsgW91d2NwZ3VVYGd6iWzHYx5I0WOvnUJsrsiqq70Cg15DwcCj907yantMHD
pcF3YFo39cGUpDtpuJsnzfcq1G2MBBS2flo4KxRcAUPih7p5dPCP87EXyEUMtDb1P739ZTxk644h
CF61+jbpsn7nolroIYycH1Ey5t8L3UfmgJVPOejS/uaQNuzJH8pqcsCLt99VAw5daoUMh6V7Bh6Z
RexC074wwurMMs16MflmDPL4paplfZFxCJy2MneFiLYpgOMbJKOsl3nSexe79QSRrHEsj9ObUZo+
fiNxVKK8D/JIn5ouAOAt6geo/GKgUe9WuoLMO7vgwBNb0l+RxTdN7HPSstwGWQE1PMf2Ieua8bXD
zeSJ59gKxm3Y/igRq9JM2/7Fkcaq2JC8Oi2CGhnw2ThpdzgeYvt9MKoGxXZqegCxm2n66OnNE1Ie
/TrJsNtvFBbCVfgI3th4XbLuQj2mg01hbFO+NAYD+A412nnifTQMUS5fOyUQU2rqx3zfk8VG98Fg
GoPCGrEAFML3qkYls0Crgh/IA/L2HriicBbomam/deKRxgNwu61Myx+PNDFTE1sqbhnlY53Fw4Gp
soq69YqLo66oG7oBfqdBfzJGaG2DhQP8jHUpTuRGHqMWltu2A1nsHuCjbuk5eY2M56BNtQFBlpSL
2NDFndF71QXYFw1oVqROXVGV+H5WSpz09wwrTP0bCAHBYZ7Z3xn3+JFeTl0T+xfIoG3bCG/6ZWOG
/QZMes1q3uqpCa7I2iOZBGj6NrpnASSN8ChPXPkWZNUexDvaT8MxThAuHV85mAWWDPX+V/BmaTun
0/sdykuB2lSTmIO6xUSv96OMyusY2MUiHYronKmq1DQGPFpAEmjqfdgd7hR8lYv8UFjgUpxJZgAL
ha6P1jGwq+rFgQYyfL3WZWYjx28GUHLt9OFcgyHtpftVCaN7CU0ZgiMXrGh+7VsvHPxfm8QQckNO
YG19n2O6tf1ifLfDbCfqIr51tRU9mLkFYHymg76qSeKHjJfNCU+cVxoco6g6g6L6XEg3O1lDmq2g
jAuBRdX1O7wBF3RJTaAleISpkUGmGGEQ7lRCPe6ajL3zDZC47GYPrL5kwI8u2t7Xv0SN1FZlbRZ7
6qbIWEAdUzylhjqCAWe7iMAM8yVIaglshe7tWeQlR1SduktshxZdyvnzmIfRWdcGHwS6gAFASLZd
aaUXHkrVVW5cuelhHZ0Rr4QmWtggGQYU1gpUNtGBuh9uhloNYDFwoxGoYGy+obIDDFtV+dV3EVNX
EfNEbwSQVp13kX5RnlAR564+PJCSQAlAIsTSVR5BC0p58oAmUfk1rN/XIA8NinPgIgJHMh5I+n2L
ZNp6rFEDIsvauEcpvXGfcX/TIEp5JY88TiwgDny5QHQKPLsscccFnjbDnpxtCzXZfGiAucJUmtGo
NRGObNZ2KcZ8WbnaRvbOqwlNrX0KOqZFq5hhnDGojtSFSI315HT8vRvKId7EKFVeyZq7u6qAYBid
1V381TteinhFB3kapS6d1mdnuxXBEUGdZEFZrdZuQRWcFP0mbjwNIOW8O3Db8o46UFtTdiwNQMkl
kWGlCWSn1FkzyHg7AAM0rTRP+HNNRIqgSrhKI2x7zAxAtyjv0zs/xRtNjuxWBwVMwBAcpem9zaY+
cSGJYOdiGbZZlyxZlPNVorXpZupX4ag4y2NrP/WNAC/fuiwutESZu+ndIDucD9Vk4O2m9TOU2IKk
Th6y+JiHIj1ht/PejF4CsM+f/ais+mPeHMlOM9rAt0CjqhPVjHVhCmw+9gEEgxlqKa1AMxdkc9QA
/vvLZQFQ1HqmAaErhNGRRgXSLorzh9EZnEfJAZMZ4mvHNeeRLJY27kEf0d1xZeotvV4kVceO5FEg
I7FqOJTQGq1xsaNCqSSvwSFFUyNIyR5QjOUvqIuSWOPyv9yJWXV3FwPi0iAL73eZg0rpsc6PrWpi
aaHfDVEOzNCYH+mKhku7kyAntiR4Gz/mhORO4+RZjRX4fP68pHGt6es1pLTirZ2F6Yp0w/e5qg6r
8D1ZmY0uzh0A+Gcny9JVppvWUbrlTx6k3ckQ3XsTJnZ3IpvrgV/PsbMjDY7KowNbA+JoHy40IlFB
B0pn8Krl2m1OU409i476UL/yj8pyG2kGMlGaihqtBUWl8qIeudLEMWqniVNG6/da8/L/XIvsH3ec
1zJ/35FWNovCOqIWG49PPIzqFJW3hOD1Pro47phPSYvHyjyK7cTnLo0iIR5lZnO2HU2cpcmDPV5t
h9ZMgNgh23TpAaCyTwzjQDZqCrdCPbNqUGYAktKXqMUJArxdnA1PGuD3XqK9VG1dfiss78XDF+Eb
qKCnC+BJp4t/DOmBZM+Qyjio4ULN/F+W+H/3gQQYqrzA3712Osc51dK1F0T0kEdZtGmgUzuxQ1gM
yi5VpTuXFn/ys+k9xqNpvfxtUuCZzcQO8e9JMqmsl9Cy45MoUHzZ5Zq8o6aNWQatzOVsGRGIu3Nj
tSFPIyX6qis2y6IytkaMM6orjOHT1KxbakFdBtOSvQGuDl2qoIS6g4rp3dVBZGzTAESwZLORoVw0
LStADVpU6x419fuA8ex50MZtUZsAtSq7bqX+bBdh+W5nYGzb18DXPTslzpAf9tn/n/ayRv0aZa+m
xJfKXoHyEprMw5Qsq0Fbe+r85nHOn2W9WW97x5PLOX8mkMJEFDb2NnNSrLPD1yy05ZFMkz1algEq
yijnNmpBeoqs6nG+dYcHzrauo2E5L9ME/eelaWAwsmlpWkgHlfNd55rL0UCFIHdHBAYzQFIuWeW6
S63hOeoAZHCZRvCEGvaoa3nKlY38GjOAgiIQJFtaYZpLC3ysIsDug4ImtehHg+3ptNJsmtes43SL
9w070iBwYPeJk3WnHmX8K5kz7LjVRmbaeeDFVw02UrPK5IFneldmA6i6VJe2K04RItcmgvRINtcD
wQFA4VcanNzUui5S4ZvZVpi/5mW1wfu8LE3yNQSzEsFTnKOwDaJlezBa0yA17ceyAcdRYaiwq5Kt
5uyrFjs72s94IXAQ1KX9DHVdrxcoREJqYu7SKGrZ8HtJT16IU0+PCuJtIMevfosjUcj0/gRCcezx
qM+Uka6oiYMCErFps6WpAVjW8dpQU6g/rxCUIPi3+ub+D/u08qebDJkfL5hXiA1CHP1esvDBtHv9
jUGI1Q+c+HveJf2ykYl3geBvewKNB8oJh9L/atRncnCgSrwsGTjla1lV5wI6IisacLcWNKa+Qdm5
Xrm1iM9+FOaXaAT2AKmt+LtrPvaVMX61UJS+go5tobbNwRYpYsQeOIQ78c4d3nLd5os4tcK7onDt
Cw3gCIDaCjWgocRuGqg08C8HJuooZH1gRgRqRUdBoCQX92QTrQOU3dAP9zUigxsr1MQ1yCLzajT6
jatNbYJUEvVEq0UbDYz5UASGyGPImHlAVGVPRS1zoQt1oe7sHEB+Pg2SP9mpGZBaOjixu/vTrpYF
O7R2KI1298lf2ekG6ahFRxTkTIN/TEf1LvLHupg+3lxvQ26ARBbHscq287ImMPXnxBPLWuPy7LpI
6Ehg8q99gNc1Cs3ie576gP2WUGyQjV8sDduoXhhvUMYnmuzN84ACEKL47qcgTyrc7ldnF6s0zRn0
Q++RDEpwSsn4svKt4BdSZ4BxZ+k3Gf9AjV79ZHfdsI7waDzVelEeDWRXN6NnY1MJ8oFFmHvtd8sM
l9qY5b/Awf3cOYP94msSwX1E3i+upuv70kbpPsOZ7JYUXr8UrW68DXa/F66R/dLZeOgGv34DaBMC
XWA/ZB1fRKIfH3SzSLaBXaeHmvH0antRuDL8XrwBSb8dqjT7qQ/Rly5LhudeyAGnT6M4+UZnn/DL
LtesZ+UL6xAOVK5WO+5j5kXHuomdZRUmHSiwHX6MPWN8aLnxAJ4O5w0azVBzCuz2BP2w6h40bd/I
jj8GUZm+FucCtHW3hkcAUsfeSvNRXAcCzPCi5UV8ro0Ih33L6r81ztpN4uI7wDWQyVIOJneHLWoo
o3VipsUdil+KuzJAgRcCDhXi9U5+Z0B7zVtUOT7xmF3JhBouDZlp4VvRQmrlLtTaZCMU6AP/1drN
9LJ4gbCxOFjqvTcNBKgWGIPyjnqRG5Tn3IzO86SsxFt/iGKQeH4sVCBhvMKPKdloBBHBhvp9YfJh
kcEXudd8J7K3UfFxVmk3HNt8UTiK8m0ifpta8qHmU7+S4XjkwLp2hneAhM3CccHiUWbWZcIsjJDG
QHAg2RDGISxMfkaBxjMNksmNjLNp9e/+HAh3pMlC56g1nrMkOgq7bL6UsW3cmwianf5i7+visz0x
2y9Oxt/9awCAlsRege/NFz9IzHsZoppqimQVQc/f+V2RBDkxF9yghEmgUrUc/Att04J7IrDv8A9T
PvWQZNq1KOHetINlfBnx4A07Fn3DKwz0KTzVTkPnjFeoVHsgykBBspqJnG75JNVMXiIwFLrVNJMc
nABFYDTTAqLi2iUQHWe/Z9I9dQaIIs10Ik//wgE+Igfs9FB7Ea7zsLHvgRBPNvjP8E8ijcE3DPHq
ncWtCnmByIJaeKdDj9oCvaplpt8hXbQZKjaGqEmM1uDoMr4nNioLgZhNnp1RFyvfFOa1FKG27ce+
Pbh1O5yQZ4f4OCvr+xqPeZTn9cUrthGPQQpw7yK6H7sGjGEVq5SqiP3KNb1Y/u2zjZ31r88WVvqn
zxZrGkR2Ve0XlW5FkudLbkXtYSrOUl2g5tsDlX1xU7tHHQnfVyJNxQKRVVDIUbjOa1i9tmIwBkxG
F2nbtScjbYE0doFTa8s2EmJmy0gG+FcnIy9jvKND5zQqFS+pmqLT2YaHEDtnldxakhUHDZCQs3A7
eaYrarqkBENZ4LqreaCug28x14NF3jC5sZLQ2nusiu69QZW0DaD6BfLkhBLP6oU8Btsykd+0nlD9
I5bQYw8PEo8Sa07rf4rxT5fkNMKJUgAsiZ2NkBGO/WCjGxDcdZiHGpQgW9cKVswt3i6MFsjAHrCg
R9cBRNpOxy/kFuigOXWqChG4HmeNOG7bS6vc+hC1fGr639wkfvnbAlBEyFix7qnJ8y1KuZHXwy9v
YzrRuM1VV2TVMoFuyEta1PohNV3Ijmuj/qo78ueQ+N4dEs3yCjZtVKwrf8vw3SXvGDJXatm8K7bk
PyTsfdkScePdmKOyHdTaYNjdeMCMLZFdjPd0tKVupSfJfjr4qlFUbMSfuohlxvuk1pGJrlFd6hFw
NYydfmEYvbP2C18/OYR2xUuidzcoz7h7vyPUaY5hizhNNprtCUUmoJfIQVR9gkBnYG7CCkXlJZNi
Q+PUaCz+mriVuZWF2aGGBU1chP255HWJUv7MAYOM58oFGeOSv/tYbtctK86R/VXeNNCxUIL/EkoL
aYXkLbTWu3MnAoAJoS+1bEtINIoUaH6k7nGJnVe7AeNbu/AQmpQLMjZqhK48IGX2Zc2us70yTFB/
TKOdtTIqAA0ldgYOXuNHTj80/ISic5va+M3RZeQ9VFaWQOEMcXNqkKPKBEK6v/st+IUK8PqT5dNM
6o9pbECzfElrzXMgJIRQvGrMnFlrW2ZudgE9WLvRwQV+qYzAOuvdk6HgXtSQma7GSFhLNxmKdYyd
CsMZJPBOY5gvySUl2+AXDfR7Ins9r9DE+hNOJxFo+ryuWGhQJTv4qqGrMHXaAkwKLow4z/lrsrZj
YwO+q7wcZkPpnA878iGT7ZS/Z9OSc598qFuWuWMv5xHXYOXKcCEo2QgkjEQRvzcJopEN6uXRz6RX
g3Ao/DnZMhohd6dh5abPtV8UgfwUpEzjGCo/EcjTW6DZTzg7fo5m/hHcpMmeEz5psfYMFLR1NjXw
AworGqAUPyTnesgKcC912g1FaOaybiMTMZ4sXIAxsvghw3QNkGIB7EcM4RoniH52Sf2tDN32SzMg
b6+5kX6PDY8H7kmu4/+xTPd4afVgwWlQzc/StYuXK34PToF/i0QMp+lSszrtYDTYUxVpjUoiNUKN
K4DMGkCLJ3EabGMTRXugw3gF8PIGsc7mwRsr/4RiwWZJdq0D+WLZRPU1Dazxznck9i9qQgSuAGSM
Sudoo7740Sshpyv04iksx2Yhwch3omYQWn7SVTPbqNuJji+dzNyUIwDhouBn7oblkw8U7D33gqVu
NhFwLavGLbInR7blEyKvgDdW3T05hmV2AUrKu1KvSZofsqiHaRHo1YFWNYvwO1RrlupAiweR2FM3
G51xBSyQvaVu61VIDyLAvaHuEAccp7HGW1nqpuAKjffIblhLGkUmXjvUJegtaNRz+/jcttih0qgu
zeaKkMGNBrF1jReVM+i7XNOsEWzLaYOCjObQYnOAUFKeBmd8t4IzXWmi+gK+bLEzjdIZF2Yd9AjA
D2CCN3IcDHMoM6srakKoAhyCGM3c/ZvfPI1mkAtNm7v/96XmW/6x1B+fYL7HH340wLjo9r3xEEQQ
WdagElIu6HJuQPzhrEqrkgsIJWTHeYDFoKSvy/z3FOrPw55ace7S1Z83yFpkJA0GlsP/vkxUf3ww
ugt9ksk435WMblPb5cK1jdvYxTi7qQ8xT6Hu5EKXNKWqkhcob9Z7zYrLuxbSkA5SQadCMXZSUw0O
UCBaUC0H03q3CbpK0o0GUaPzoH4BwEZ3fNN0KWolPubSjDIBWk4y8zzbRx2122OGJxHddR4YQK8j
XJFeCi/CzryLenedVrG/nO74sTCiVCjcBoe3oHtnXYFTcm0kq2kpmhx1rxkT0XVaKuuMah3FWj25
+Jp/sUBCtAXDRHdwO707TFcs69+v/mIjF+nZLMMPG/OoKT6uZpurlplXpYHZVoMldJnY+MWD3s2/
r3oGbqoITOrUDZzUv+9MSGiL1LxGyqOGvNouap1+SYO17fn3JeIteS308zRJdFAKRBEPIl+AiBYd
L66eZV1Ak1L/qEbnorl69cPu2CViuChg8YKEn1icgZvJ14M9a+QTAdIJhh4qLDoiAZN9NpEH2fN6
vKLKfKEPOBBkTnIHAj37lsQJu+CBtKYeNdoINufMan/0Q5gi09cCkVf5NV96bgAWA5aHxyaz1Xm+
dl/bj6s0Md5tdNVntvsaRUO20MucvU6j4VY3/Ie069Kb4zjpDbzX7om345FMEIdIby2A+NcAzzKo
5slwSW59f4tAxnRHXtS0Dd+lVinO1JNxkt6aonwpWQEmDbUymSQHZ4WrmeF+tvWl1Sy9RE+35EID
WZej6KJEEQ/ZaM2ohpxo2Nrpar5ryDprm0owUM/rhVZm7pkhgdcyPHzgpBy9o+22N5pGfxJwETWU
SqtPqxs1aHiT6SPMf0KKE6UA+9dlNhVBcyd9Fp3mT9axIF4YoElETSr+wciXu02w0DSXffqrajMA
jNQEXRW5UOOP4ADhBjemv4oWZb0P0b0875bzbfW28HZaDdz6/Jf2Ta8ddE98mf/hECAF73+X7edP
JwvHv5bhK601/R/6slJR1+E6dcfKPoBhQ6hiGrFnJkQStDKXXxPePppZnj4mkGw8MF0HQlfZoWdn
aWV7GbEPB/jT45sWVEZ7L6/spw5Ed+Sku6axbF29OceWo600p8wXHQT4HnppPIt2KM5C9dzKHzfA
ioA5ufaNh8aVzZ0H0qvWS40HMvUGqL3CPIyPZJN9WO3yuNSX0wTHDB+ksQm6zgATJyB62Ff3yZ4W
ByduekBUxFhQlyb4+LJoriFvZOpHhBIz2TdbWhzVJvkpsYqfNEgfV4uNI1K44XW6e2sJoM1id02L
eSwVF92uLuRPjZ8kX8uUGSfqSWwPtwEze9CJ4A8aNRnegFRZ0SCZSkhkLuwmkAfqpmNl7ViMYB25
0EcQqIzTxwcyaAwaL3496jv6AKD10A9hJ3GUxJlKxC96bPW30WbdXTWKH4Hw/S+Qdh/WUAQcdqFE
N+q0FUi3gNFMfP9UNTkU+FBB/QU8hTYocfP2WPUxoGvmbTL3UODr6hp8IYjRLN9P3KBQ2004vRmb
nyL1ceyLavEJqGclHGLihnWv4WNXYfBC+etQL751vCsfKyTZdh2HxA+itP6jcqDUNvaA32z+piHI
+S1xAIBMhf0rtbJrmw3ma5e0A/RAzeLmWnG/9WpTHoLaTRGnSHWwBtryMR2gjFtAoPO7mg6NUvtX
jOksRzAYX9FgE1gZvhqZjpIEVUceexqYLYwUxWdZJJ+hUQEuZ9hnN6GqzzOfIY2IgNrk5qL2ntxQ
HfG+2qDc5tXi5HtARAeQPB5A843yDm2RDz9yFgFd6psvkB2uAUo08h2Xbfpc9/aJVUb0DfU82bIC
PPrSMVM/l8aA1Jo1xN8+ZooMYhQ0s3RDwLYtS19pSYIEUVhkz3RVhG46XYm/2P7mF+qGjudmlX3K
s2muNRzBDLb7lNWbcmzO8KA5o7un9No0ypAlWztajTKTjxwdOdMqWc13ZJdJtihGJHYvVV9VWxf0
Ay9m/j+EfVeT3DjW5V+ZmOdlLAiCJLix3z6k95XlVCq9MEpSi6D39tfvwWX1ZEnq6e7oYBCWKVYm
Cdx7TDHrWTmJNNexJas9UEgw503yWc8Ka2nURw0EtLlnfNL9JeJkYKkBpmCPOXSUedHztcbOL5Xj
QQe7VPF/KffLqF34YesfvRi2I4DKxPklnWwkXMx+RQ3IE+aXEB6C1iqahhUwVP7x1s0fbbUZg8Rd
DgJszh5AjWObdt2T6nm2hkrZsJmLE4TYhFPhI3G3e2p7c4KAa3KiRjr0LgTDQOq6pxLNNsTm+2zC
7N9nCywj2HRt1iDiJXm8IM0s2A+demlWFyrVLKl3kZdWSyrSAUFeCHMG9UWUHgCbukcNAbGl0FYi
VPcXc8w99ICf5/irq1glvF+LDtqTahTFoxGbR9Jm8OFOuovBtVoP+kcBj75Qx6L7uxKm3Y+in44M
5q9rPBzdo6oDtWzkJE51nFufGOTSZ9m6NssPUKEsVgFQc5+pm5+U4mSyYCt53oFU73ylX0xdw7ii
RMzivmGsOTZBJ1csiMOvbXrOS8v70sWQXZ2aKTywNMke9UBqr+IcHjoccCErjJ19nGAep+bO9wAB
H6Wa/iuypf2yE566xtI0YeY6QWXUyieYKMfvfW04srSwY8xWJpKnHRR6of0h2GqgMwtb1T5rJcIF
OJtb9Zml3uxmgIu7BE1IHyCK2QbbGoDerd0IJGVbPIkaLCOg7+9OWw/PmfvSRWpd66XNfwzVjKva
QdCV/paJ6qJ7OMtpD66r7TH7SwKtXZgp9l/4NLBlG0c9vPSCftc4nbFjyHTe9aCEL5GXm17LYTiR
hraXQb0zzPsvrExgBwn+hdFH6VMG6j2o2zgLqgK2oXgkPxlR+153a6WzjLF63WcVlIEEHpSgaKQH
+si+kyQnp6ze5k+s/ylOAbEv6pGqdgfHgujZS4tTnhveUwTBpwOeKPpX2I9fdH3C8LbgSomD40Iq
5ef6CYmMRW7W5Q6Pv+GMBf9wnmynhz+0yLcxL8JFyYZoXFCLq8Jp0ZS22ub9CF8zAz4I0tNBLV28
1blxMu6AbavuO32oIayP7AXqqEgNt7q8dutN6fNuSSg3wrthD3zvCsffE77tVm+40bRlwA4vEpJp
vTlbeVZ1j9xavc5aPD0Cw+R3WWwb61CfBc74fkZ1f9UKYCnkc4CV3Eb49hwkUgebenKL56rKvluI
Mn4Py3qDQFz/xUz9eAX81HhppURkz8zrTZa4zpJnk7HwZWqeJCkiUKCYyjYicljnBAeqooOro8h0
hjQFvFyLCUa0AK9uIrcFW1kT7gjERXUQAID/jeWcEcjJL55+/GYtf+VwlttFwsYjuTCGeC+YgbdE
GcMDvasDATMdM/ru41chuWO/FZ6KVqZtpxcvZvKoprxeD23WgusNvjjcPL+LOv0x5l3zJFXYbH0/
T/dBasMpTU9GPSYLjuthbb8htB+tfHfKVi6T4w4SgoRRp4OXZeXad22+pmIP8t6D895BWPbWSVPA
xcfmccp8UPvjMN0jpwGCIRwe7uEM8l5XumfDj/aZctZ/5VnhW3jV6sZJp+LdTLEVIIu98YjoGu5C
HwbFirj/MVJXO+R6OV5hcHmCkGJ1rxCMmeuoSA1Atzc7a2m4EEDoRMefQQPvDoIXWptaInxYwRri
VnQgoIj7ap0jKwBCWjreMtYK47Bq/eTUVfDo2k1y6sbYX5Kit/NnfZtbySm3tD0TIvBraPkmMCUs
FvjZml+ht9EC88+Tq9s6I7Re8IdI7LB7ZLKC4JB+1I7qvW+noGhs8VY9KBPi1a2PRBb2htMXweDM
M7TjC+xi3usJiAGNzLme+k9Z5K8DYwLHoGninehDtUGSA3k9OeG5iFw51G1AComTZGfGafOZeqgm
FNsI5nwLLLbS5Sw93xhs2P5lmYTnkS8DS8aW3o47kIZTTg33M7qlbfWxSK2I+Pd7uv9l2P/W+svY
W+dOT1VKo91OwXToRyRdYYVeHgdEADZZZVqPGSBhsDnOpu+5f1cMvf+HNZU/LFvK5zYxsbMMBv8E
FHg1j2nTwlhnI5hK9Htjo6i2kaFyxJ70GqjVC55eHxJvspaMvd040zdedQExiX1awtxHgHndO2kN
g+KxfWdi3/rBkwFr8y59Fqxm+J72FbRpUmuT2AAXh3FZnEGCz9aAPZWfKtf8RtRGw/mGx1b8/TaG
hZNaGb792jr4YxJrDQjjcnMrevVQbmCPrDaJGwQnewT1yh5eCP2e5x2s6ZQ/XqSQ/Ym32MiEpW++
1fHcwRoe2WAukC0ogRDBTyLHChNhYVGcyIYm1UVbF6nV6sDtpFbsFfkztf7V2NhRyFykGQRUjeyC
ZQLWlTCg5eUgj2XLsNTU9X3lQDBgbF7LVubWjzZ25QP8aFdQuA3SexVoAkMbnqDUbYtvGTjEK8hq
iDujgOvfaLjxc5Dk1RpOUtMZlK/k4BSxs52K3LpaUWEvO9tRrx3PHtIkFz9A7Ae+0Wu/q/LP4a5q
Ad/oYg4hf7wroI/gIRTjpSe76XygB4ZP9POnei4yZ+sW1ew+5I08vYLbfcwyGCPdDInSQjVbu1UQ
w51gSHRrMAsBww/jCgUbKFEVQO0juLIo7bA/UrEZ8/ciUQ/xdvjYOv5cpNaIgR72X8fmEzA6ZZau
IG17sms323t6gQU0IhzZZJmqM5XpoLv4+ZTto9gNTyYWn6RnELX9H76dq6vTD+KBTfGFxBCsrLe2
gI1GG+o1ptMfYOkFV6xt515UzUcLvYYEvfTK9T9zQb9i7pXVhbNpZW2tEaEEQHio2EtoQRsOv2v/
PlM19Ljx8D+DI4MclN8pBF166zwBKg5zxNp6aPK6WeZmNnyOPOut89z4D142GK7zUHZSYqvE4u+O
B6PVIbAZDNkC/KaDGtoo/Yg0SWeGZ9803hLDF/OCsovN9JRH6o2WabRBkGC5LqTVxQdarHkC30GQ
4Ys1qXmRrlc7+MnZqPCq0MpfVN8MLagdul70cnnrSvWw6UzwYvDKBQR7py1IM+mLC3vxzJTqa+qD
Bu1Ci+0SJaq/SBCoATVo1NcI1gA2g/YGd0N/+/PI2Ayna5ZaLxlWNmdIMGVnrHqzM3Yg0c4ejE/S
CsOjFYWbgKflY5JE3dWJXQBaejiDDoi5LCufsR21Gp3dnIJAfplb2eh8r0H+OGJxhF2LIwxYXiJC
Rn3pAOG6jd1nxh2VwtJzVv/+1//+f//32/B/gj/yK2CkQZ79K2vTax5mTf0//3bYv/9VzNX77//z
b+FJS9q2gIaF7UF9xHEk2r+9PSAJjt7m/1IN9MbgRsQfRZ3Xjw1fwYAg/R5lfgBuWlAidOuJneVp
VQUw6R+aeAQNt23d70idI32efeuM1byPDXoVH8FY2ca0wuptu9sBamYnF2dS6VaSrhzsUsVCjWW4
nV0G47D5qQwe8UUBCHNbZkSxHa2QjUlhEAJlIjoEsf+xjjqXabJi+I4fYE8M9Kw+2Fk6nC19GKKm
2uR46EGR6c/WpGo/Q0w/3dkdw4rdTp0KeCTZzV1oLHWmCeCmwBZ/f+sF//3WO45w8M2ybeSgHfHz
rYc8Xm70tes8Nn047pAEDoCaMqd1KozytYqRNNHLiX4CD7qUorpSDwecJ1C1GWBif92rynzjkCr5
YZ6eaZkNa2hhVmwcbLtWr0lY8VVkxf3ZhSXmsSygkzEiN/Vpgugzbq/zXXeF/jQw3ror8+E0EiTj
iX5mZjXetSqyDkJwPHNBaXD/4XvpWb/eHMEQ9cXdEYCGOLZj/3xzehmXEtD57HFepDuFDV5+Lj4h
Q5Hfw1G2uwdV/5keh2GdGRt65FFR9wJcK7sfC3gVc+W9IQbcrh07zaCahgeTymqYNdh285m31dnV
a0S8FB+yiOUvtlHAMqjo0XXMxbF2r8rIqyuA9hsk7O3HXKvpl9C2hdxB7B+pDpJh8bYpoP9IrTSg
CoeNrXX5ETWDa20VCvD2rHSJ4FS0n9wMqv1+Bsrj4EMzw+rjaln7YBGq5hHe9fbjL32Fea0dvpdw
7vhlaU8Oc7y1vYNuJPu5qQvATuoR9MDyl51MEf5R9V761OgDIoVFZUcQAEMhDZ1u0YF6eEi9Invi
rVltDHPK19RKo/s+mUfnEO+9m+ONouBszUUTfxCX7xpXP5XNZkMNJWfqH74RwvvpG2EzJk38b8Mx
2wUN2bX0z+nDkwpPFj5CSiZ4tPGKgn0cGy69CXll4hmG5SfTq/kbLcKE0Q2nwPaHi6E8LNGMClaQ
UXwmV9nZJZbMY2d7WDqtvKIoFo12ewsBAoT3ThnBXCYujzSIGqj4X+vmyQIW+9u6lkDZjJZMdm4/
mUcmpHmkMzHEVrnIwhFoKySK2E7IaH9r/q3PXCGqdvsPz56fH/v6ZkIAyhHMkR6HEJ3n/HwzY1Ux
M0mZ/+AO9YhUbOotTPAXrjw0PIC+U3PdJV72mjN7TWtd6lFVCiy9XvRQuIXwLNKIhQT3uCt2NfIM
+jlb6afrhwNIRueuhZcbOlA1PD4QdDIVwmnBlC2r2IS8K2fpvenF4YKCLdTAUuO9AdmZEFECyLob
os2WUVFAy8b3knsHOJe/vyue+9tXzBIus12TQ3KXCeuXu4IVlQiyJnEeGOxyz5Y2zIC0SQwIm3a5
JU3UwImi1VDch86UrD5IL+cwNCC5ZKqDfh6IsRJS8iSt7LsjcHCD06zqKjKgxZ3WS4IC5jbkOWCF
HBxtjRiMgq3bFu7LrVftAJ3mMlg39jo0VPgRRDFCI9hRsdV1vQRDSY3Wb3XUr9Chprmz7kd1Yy2x
1BbGa6XlvRduMIlHPIbhK8KDCEpdTrmnlrCEx5ZfwYaLWj/09kRdwyBXeCfVcv0VGL/g61RsIl5P
u8wGUEXXs3xw8IxAUBGqKdjxQ7BfAoxvy0VXe8Mj1wSSAkRkpG6xU9Il3daPcFBKGoTlYBGmggzy
zr3p72HuXVzaJoTM/NT4R5m6n5OsbR6oKsera5Ugh7GhIjWYCShUzHz7++8It3/76Xjw2/BMmAt4
tsAuXLd/eA6NHsPrbrTKB6VMHXXOXqK6Cr9mPUCH/uCwKzI/IeB5AABDX099LaCIgfy+/1ogrbSB
bypUMlwnfPp5pFd1DBuY8eSlRgiOK7RYnD6qEJOCXC0VZTitVdFOj51yoSoSZJtQO+IVuZGfIRML
qKkuYofR7KSrVW50Ma0gPlpKe9hREUSj9ympCCvkdQio2Vpa+JYTIyj0eb0OJ6f5QL0GWxwro6qa
iUMIVE37RIDqNlOv7RRCEnACM2fqNdzm8jvfsj9Qr4tgqNdtn7bzJeg6I4g5wH3z2H3l3G3vHe4F
d3EH/usAEs+r1XI4hTOWnoBQcJ/MoNz7qjBfoSrSbPBM9bfULYqgf14g19U3EninDjsIqndE83ab
1gomRID1cJq2aPMAofjiVLdiAm4U1o1j2aknaK4L4HMQravcej/WyAiAVuAuoX4RfsfyKVukU+k/
x93EV74xJHcZsKG7Nu/4nmayG2QAbzP1LA0evGIAORk+WZ0/LDlM4xCcBjdZ6gPV21Uzrmvbapem
M73XUQP1GzDKYsya55DhFiZW9Z0MEEHJRJt+gQD8gZwhm6g52sPkvQLE6Cwjd1TgT8A+1W0qczeE
CNib3LLwCWT6RYb1ofazZ5AZ4juGx+H9iI0RPC9gcG3n3RPyXAHs7IL8KU+nGjYBRbelolMm7b7u
ABynIkyYrWtds03UWvk9IuzmKmeJ+8DLPLljpbs1x8F9oKoh9JuVz/1pY+k6Lsoazh1zd79Psgsv
sj0Fa2EaBHXDxNlTwEhRhkzXNYMLbHTHQAjHYklCuu3VyMz7sLIR1MvrveVX5Y+Ox29WNElwXmt/
iW26uJamVW9FUhvAA02QawCLc1OEbf7wV/Mk8X5Ii3KLgEW3LjtY4mVh8VBoNgpgkHBJ1kSUzMhh
2lgnGX5SqKODDeMA6utMeErJsEROfhg/yzxfTWM+PkcxCBqydEzkWrBjx+pWgKCR40WqxQ3tpFiB
WDQc+qqpkIHruz4+11FeLmuTeffQJ1VbSxYhHGfy8RRzROcBSXQfHY5EgZMr+RWcqnWSBuJH0HrH
rkFGhoYDDuDdi0CFWwCaps3fPwmtX9+WWDUIZjG8GBzTNPFM+flBiDBU2fDB6GAYbyLE2vtILxFl
AHJTV0+15g5SYYiIUF0H7yjVdE9T45QwvIFKvuMW5n3UZVgP9GX6Lce3EuAy8XLrAQx/gES1H+5c
LbFCOistRFax/+m8NYmqtNrAls5g4Qhj3GVQ1+m8jrCAPl62YowvrWr4lRoYMiDXv78N5q/rUn0b
bIZ1g/7PcWiH/eF94A4DcN6StZd3TLvraSYpfvIMzscQ8UIYwOIT9DJvP/oksFZisMpfHwY0okgA
8qdfvyqgZ4dMWbT8+48szF/WOa4pTSnxl5N4eIjfdp5gmpowGgyjy7ygn3y3ghJ6EH5BTDjRQXmo
7cTb0vPZ9s9qesdXJqBUv1cH0G2cq5nVhl9gtXHrXUeNu7LDMoNG05rCnKnrhc/chpZLnqxHVUM4
GCmPVRab6sEIyvczGCGIVd+C5pEFpliN+uzWL4NF3j9sx2n/cIuE2HinYxsssLGwHE8wlH/+Ovfj
NITVZMe70QfVy15aMGXpJlhtu1hoIoDkPvRTD0NdTTjp2/gK0Fv16dbDN8SE/BAfFn3gw7WRg8oQ
DgOsnBQEphO8c8ACzdWjzdLy0OtWKtIhQCJ4dIbgpASDV9V/xme9HYMnbJpfWX/8++8A19GFn/+5
+PFKFyohgrsuOFk//3NBtUhHZLKC3czhsorlHJFBbN878yBD4hIaKpU+xFNQQwcc9d2YgdMGgepF
7EDFMWg7CPMxF2HrgFvbEVrOCvsFUHc/lG/txAmT1T98m/FHsnQ04MM/xmYc/xLPszgiPELKX6NY
DK6+uRuqepu0sTi0sAtfAikEBFtvB5/D1IMEHoDn0q3AlBRDuKB6IIDcDbQYkYAOM/XZY3kCsyPb
uZjIOTynyItStyy3s2OgEHahYm5DlrqOegZRxxCr5aEpDsiYfQXYKvqRFhcsGvFGygILGSlfvmqp
4SUig+2D8JNmk7KyPDVJ5x6QRO63TSWmK7jZwQqPcv6i5+kaP/wxTe/zcANKjw6SiUVxMQOFFwgU
JLsLgPZnGcT5gePXberwUAsFqqA9T8ZzBd2NC/WiaiqObTntwH5+o3qqokY6jF3pr0ws+5fzFaiy
1lPW5tAt2iwLtlT34WLSbbbtGNXHD3Vpl6WnhpUruy/hN0lD6FI2yF9bnlTpxzrqY9hVrj3QOgQs
fv/UsKLGnlAyb4uVVrkPGFQQEzDH4OJogp8pk2wFth+3T1HBEa6PTR8yea3RHamcyzxYNoEZYnU7
rhO/duCqNsXjEgLKeKM4Tfrotso9T8K/c4RCSVe1iW8u6obZ8AqxU+RvAnE0RPrj1qO32Q+IYLt4
tIsY60WMRCLO3TcubJZpDk9PBOF0iBa09pl6iKSMd4iNIwCtG6nOisUaoSt1na+UeuMmHcdpNc8R
YsUbTdGdW23DOoZSnB7Ha5mtTc901/MMuV/eW/C3vE3qmlO4AtGz2NKsYir8S5gEB2kzO1+CDghH
isIfdwmbr9MEvjjBuuWFutM8A9L6iwZCmgcq+koKzdoBrlN/BDqUAfQ0EoefaFQgA2NXFfib0Kei
OouDjoBc94X6hyKEOIdvqhXdm3Hwv1h5HZ4ktOHwjOk2XAnxAKFH8WBNkMKCn4S3bhxbZcvBiBdw
bEnvqQswBhYobHAjDTnP1zwSzdbroCZcJ29JnySbYRLhXhi8+JRMPhYgbvIGBGS9cpqcH+E6OjwY
XffVLP34DbgoLCWyxrzIwIvvsDp1FtSQOcOPrnSN+9DP49NUN8mKLoDI+FFqOGPejRdI9UHGfsCf
gi6S+E954VlQXx2SbVL03rYWRvEZ1tvLkVX+hic1qKUe0jhGc+yjErmHFsHAJZ4u0d6MXQaONW4Z
Io9sUQwhK5c+HmK+GWT31Go6YbdysPPfUlEZHvBMMF6dp6rwHS4Ro7lIr2WPMMQINz5HII+KZVax
O1Aad3PfZgA/G1YB+cavrW80m1u4xhYmu/YSu3DzkRuDeEitI7XNNRmYECkQb/NHlUaTHbBngdWK
/uRWgv0VRERAG6rx0kQ89v0z65hohGTdlj5HmzNxskT2/pl7R94BTpzNn1l/HTbQNsjXdNXEBoJ9
cl1k0vUF9IE+N+LN/fy5/u4z06ChNn77zEFcQbAfebe7Jhs2vRHb27by9gVyc+CgtQWAHUaHpQWd
jklbAbaKnEgRuvbOoxZp5GArZgls3eaeDUgdkS0DuLZpXIieoweieuOH8iW2FIykqY5BXlSd6HSu
LTrOFoDa+ZkRr1SIF4AVP0Z1CT5HBZU3LEGSR/Auk8cyhSNl791TB4AGrDUDlWpNxYLF/AGDqSMN
gQOYXPWqzzZUV0ski9twCSvUcZ93yfJ9GOatVQNcTltCd5t3ySML7OZuNJ3trUdaji3+mW2+o7na
qfHOuCNZtyyL4kj9aGgVDLBjY0O9p7psYP1pFNHrVE7tXlplskJkN9qKZrAPLM7SczBUWKkPKz8r
9jLOYW/FsnSRqGL8Q02bJHPrH2MyfcMOmn+SOZILUeVnwIRD+G6qBTaWvAnuBx86MlnH0y/clMgV
YxAAs9jpNPwtsi0I8TdT+kBXHsbcPkTR4OwhDbgtpAN5IT65xyZSf1g9L5EmNSBu6Uj7HOKtsRFF
YIJNB8vsMS69JfOBeTDqdSkgzJEAZfEmA3aBhLZOfyJqIwfc5AhAARXy/LvRBt9KOLt+dgYWL0U/
+o819ClXsGFgoH1M79cGi784/HLdsA3kPfgQoM0p1X8CShgEZxOIgp+uB4tu8Pnyuth4YwEFc6if
bypogKz8BBY6WWdiwT125huIeQu/4/WrV4Nqr6Aat2OIZXzyhHMoUz1r5ZlLOcHoyBo68y4LY+Ry
aCRikb4qx0ffM4uDCzPpNQ1Is+3EI/kF1JIEBjl9vQdMXz5NnnOl9smJENM1y/6iCoTnwW6E37m+
UuoFEPoS7hN+ds1+YCrelLzyv/jVZh5oyW7N2yk/mAwRLpj8fZ4/CFCzCyPDjYuxIThz5G+WuZ4Q
wKVDHrbZp0mqccdBBd+kTdu+xsW4oA6GBX4evPvSI8SXygdPwnyKLlXbIG/XWDVcA2AgTg4UMFfU
YNj1xsNT86WVlthKSJVuVTwYL7nAX15fExJ35WpSMkEKF4gfeCSX8+3KYay+AN4leHAMONT42kSY
RlQRED8IJL02kxNsh6modnAhGT9NOXxW9I2OU+gqQAAzPTuT4QGCF/HFhFfSM5JVz+UIB48QeIJd
HsSwDZsT38h+29BOQDzLQepSC8FQgxm4j8YAc079Nq2MyH4o9EEmWNuVVmSs6fUZeh0a5DflDPX8
Qi3ScNrm0P1Z0iDq1QG9O2I5eaaSM7QeXDd6vIbznG+xzDUPYFAtXKBinhNhGPdxUBxNvwteBjfH
zQHZc45FVpUJmBNLhzW1OmmQrAyk7vYUfASS9EdSSHahkp6RA0XxnOkZIU8HYXXEL+0S1/2TLJ4o
+E2CFHIC9lSeWrvD6rQrB77r3faO6wZw3UAi+9BsDMUOD31nPxURPOyAy5In3+Z/no7KgcvONHwP
zC+9CCD23XYpgmCeFS+Vq5qlxDtyW1pMxEvYMW55J61LDb7Jw1QxdbZSdvfeOTOQ8BvadDWXOeKF
YGiWDZxu9GR1Bh9SFt0noZc8IDWOgL/y/midBG28lemaNzW+ZnShWuTf2qIx10CiszXwzhaUuJzo
JQkMZ50aXg5jGxTLHpLsvoqLExUHi++AQcMqKvftx2wq1vmYxS+BqpDJ0KZeWEjHL3BLkNuK+e+t
UTLEKyg2jXtq7Zj7JnJV3dFQI1hPFgNjISmLK4Ivz3SdNBPlgT5UqucHZfyvPxS1pog+0ocyoPCJ
xUJcbv1xYidCec54T13MkABf+NjJzGIB1GWWEfiADA0MHwF23cklMYHbRHMnmjPUnew0nVZlE6yx
pV8ClhQ9AgcyPVtAu8cN2MFUYn2OJRrU2KkkTWtvTSyeS0kxnqwg76/U5jfeHfS65B2VeMAeS0hL
ziWgKl/awTUv1JYF6VdT2eGsGs7gMI/ciOjP8yVYlSzw2/BPpA0OgdVqkXkjACH6w/ltDs0CM5FH
as3wnl+YqUCehlrh/47fVAKkbRuwZ8f1kmXKzo1TxXukxvKnyXGjbWwwc0XFIGHNWVb+Z5c5Ib7F
8CkNRqiNUSNrcKncqr1DVhv50xB3+SaLEKKn1t630lM94ok2j22gkyKTJ+qaZpAqR6AeC3d9UdX2
3RqODwmy75jIgwLDAej/pOrrS2LBWiCJU3OF/Hp9sUv4/AKUg9NIAWMxwrFhM1eWykNTWZvXKO3E
HqGHEZZweg4GIEhqpZ+rXu2HCRh1iCNmj6bXp5cyVBdmmEYOsOiEDZtpwU5It9ph3Rz9EYgzPy3z
R6qD0dUXO+UAYumq0OthGq83QiNNMJpgLfC8xtMX4wcT0ClfwdyRijSCFxsVd+yBakyFtd5oJ/GG
2tQY91eEQebu1KMfYHjdFogkUVEi7Anh/u5hcocvkMppTlTdGIA14gvaHagY1KUA0wh0ASrSoa/4
k9UkyZmu5E2gV4R4e4GyhA9KB2av4L2xwhclufZiYGuLtd0aT5pykzW5u6KBXW4aD/0f87+2Lr1p
NYJsDlgeZpkii9/FSbTlasweqbudITHL2cTfP74MBPZA9osXw29qCb4o+PjBEs5OUPZ2LesauxqZ
bcjDrYrO4sHdAMk3nKk0V8FwA2nDYdiCUPs+HDr/FqDjY7eE0sFeFYO7TgR4DiNQsNcukul88Gup
DRf8g9fmkJlJa8jdDUP23s/y2n7TujD281QRrvo4MM/IZzdnIAHTVTwk6pu/pzDzrZ2J7m/baTxe
zSk2f0m+QZbLXZVIER3bBtx8cke/FUlE51YEdQjyM7ozaIrojOX3862VxtaAZa4qjw17iQzWXW2Z
Pygl7EgFibaqcraUEsaq7TzCiOChwSqUevmR+zz20CsO0t7bzB5K3Hzu2rC594RX3idW8omQMEUU
yI1bFN6mxasTKdnF6IBWCZJxvr3pbCVGlZ4Uti1xHKoCKKA/u5DGVjyocgUpnGE99nk8Llwvu0L3
MNoTQGquI5iUMzT1ajZ3g+c3ACLFAAV0h0ncNAgpq0kAspuBOAPdP+uZWmExBoNj+DokcR9shgBx
usLooaZp8pydVeytTWTHrpY+jFC/uAZp8XXkVXygEtXLlr8PpTo6MMcYViM2bXe2Ba3jEOLUx9Gt
uyc7but1U6p60+uiMEx370RBuKTWXETeXVmJAzVSVdF1K89i5j2V4JcDed4xzY/wYP84GzM3YVA5
93DKbh6M+NzyrL83tf15nyKF7vkNW1Ab1TmBARursEdASPenOi8+N1XLT12UXm4DnXFgCyr+MtDK
bKTFMQh8sB5hiun9SjQgSjN/l3Mpk0uGdQJEF0yEsAJ3ZxgZP2Z+7/x2hhX+xnR9oL8aRI8QSUOU
QrMQAA/oy84+UakdDPsIY4w3KtEBkP9xGcHpfGulPYS6Oxk8dIin6sE0jR82hv51h6uujqG6rWds
lG2f+t5QD44CSCrJ4AE5feL0T4oga70SypGQQMXto0NUVcfEsowzlcYePNqhNz9RqXL77lTlctom
yJydwkDBUVIf4v+c2aHXbpu4fKUeiVm+96DimCRLWxQRbAlFAwlakIAmWNYuPKhlX/oy8e6Ybkh1
Qy4AZoUgLGj6ee/dgWz8PgJs1x9TwUHXsZN9pyEKljmJewH1y4nXD6mGKbh4tO/qAmEU6kB1vRYD
MoCFnQfVuSHuXW+TuWfHHpZOzEOApTNxoUPvDbBhg4fupoOhEjb0aFBSA51H3SLAXxwshNSoH7UC
XPjUwZVtR8pamefAEsWRRxLW8kxo7C+ogcq61fCDb8B8gn+v4CWUeT1/vJ0FxqhWha4zArSK2PvY
eus35PYJZjdfVd+XrwjOIh2CP/8FeVf+UCIbSfUVPOgRNquLHRvC8lVhm5QOhfOpa7HggQQntty6
/jY8g0vNsQI0+9pwKNZM8HF6wUYCAuj6rNJ1dEZ11Er9+q5Sv7ZKr38fm1d+tfR6xbfGZIEk1yiI
JEGJ/wAAypqqbvV0ljtNcG6lqLeeHU9PIvHPBkw6vusTQCZ7OoEp/FzjVnDyna3Iffwl2qhVB6My
r4mPPURIfzk6rb0JZj1y7BEgwd/U0QdqsCauDt6fIyT+pZeZCuTCuAUYD2ta8Xxotr0szSf8KY1t
nwTZiopJDaSxjbDNgor1EGObhpVCUIW8XVoG3/R9FAE7hKEeEI6LEr+8o9FY5hNNXEUlAqu6qBxM
7GWItfuI8EIneJRXCIytC8WHi6fJQfEAi1BmB6sOrCeksv1GWC9QDIOkYZwWS/P/U3ZevZEbXZj+
RQSYwy07d0vdyiPNDTHjGbOYQzH/+n1Y8mcZhrHYvSFYgezICue8Icjtb5pbEq3VygaeW2N9a2v5
MTtW/hAT/3z5j4s0Y9a3ZWW69yW22pqWZqyVtnEM6pInZpuok3HZMmO5R9dynX2hmeVhBuNNfJzJ
VxUtabOzWidfVezwU90shWge5zm3z2YeaBtkoOZ3HdGkzdA7xR0hl+EbmLTSxjNB9RK1rUE3C6b3
wEe0F8Gn4s4aNNVLXfxfvSwNLkhpuIJoSDZ8s7V7dYe66/96WVX818vSS+ZjtW+00diSPyyuX4fU
Qg+u1u+/agqDeTwEk7VpW6e+Uw24i5RXyO/9nY6w73tZ8Cwzz7ziEuYei7lx9hmZz/ehldt8xSyl
HiYGcd35dylKsLdpwPL8E8zElVGbZq950/11pREVn1eqDvnfVzZmYX1eqdBOWEw+zlV3TPCq+CHL
w4Rg1Z8tTpRhUw/uq4NKx64axuS+bbTs0mqTuQ8ct3om0kJuyxvsP/qlD9VVWTV/9GJJvnUE47eg
ysRV2KRWDYf4HSTY7CmVkdjERd78TEYflQcyZ1nEjKrV8n1JggbNFiluyEUOJ7+tPlj0F9tmsolF
YbyE3tPsf2fBCaa2T/5cjU4yWG8fZWF4m6hykgeji8yj72fusbIMkkTg77HpHacP262wsWFuNbTo
o2dC6A0nuEaNUb0MUAg2NR4hRyOoqhedVBV0z2DZ1LaoX8Z51G8dbok8d9WL6uFM/jFe5vxBVblt
IDep74uT6r/Eg3NoCiPfqlaC+N0VebRH9VKqyhfTFqud/lGVOmEF8I3wMVH3TpJW27t4KiMNy5tx
Y6sCBFt/V32nqmivReLA+E40CzOdpHghdHUd8rL6biVgpG0kfc6t74OtXSB1SKP6Pkczap69zZ8C
L4/3Wv+pumsG2KTJZ2GviugyeFU3flRW3xxx1pN7VY2P6baz0wIuRWGeKlM0O3XTQXPOFQ/ji1t2
UPIs+wSGLHvKKhvfHhtwt/QG/KmqIWIqbJiriSY/1R0oIzEPkLzKMdu4cdsfUfHSSJCu5f/Hiz9v
tb7af97AiHEBTbsK9ZVVsaGD2Y+exWtqIEbWG7UTqvrSmJZtHY/WZ7e2nP7RrfPzf3ZzWSyddNbJ
93OiLMFJIv5Ksi4IpWfgl9At9jcd590SPeg3XQ/EzXUbES7rIMr6YDgEcDN2qug2Dnl4AgV3qhhZ
r0Psdm/Cau3rVMQZaUxuNrgOZOIeicN0CF1y/n/AZt/qZklwAmDTJTWC4Ltt4SaHdaL+hFjLsJ+y
TrtEQdNfIHf7eyuptcd0RvBNwPH+7gz91VTXLxkyUGPS/qpLLComrxtRaMV7uI6C8urVc39Cxno+
ppHsbsWsoSqMFckbCaLfRTqIP2P96JgW76MxzFc/9yfcaHj2tJVklqaNcYAZ0J87seDWOpTOLkH7
80VfBwp279NPzZVoWRMTwy9yOGaWHh1nrY23nTSt1zLp/GPdEIRQxRlI2THTsvSziMmpdTQDmX0W
x5intMD6bKtXqf2a6xPZcqssmV8pdk46UXSrz84e6epjg5HiZ6vbxt3RIyL0ea2oPNZ5ucBqcL22
dsmeyNnA/nF9V9B7CmzjtOGztXAgkva+jgrl2hoEdXKMDW3+bM2DSDvEg6F/ti55Gh1IsUPGWO/c
eiRCsAS3PlsdA6dnx0RwXN1KJLp10Dt0VFWRuc04LL1EtmC9tpzG5WA6EaYp6+sagzkdsG+DqjXL
k/Tr7hjN5SveQ9MUwrKU9+rAz/vXWWrdPLlMd//uoboJKK8hibz8oIqyxmS4FA6mSat9ZGGb/n2w
dOCM6ujG5Gt5iKO4yb6JET9VlaqfOsRV+tNLQJaqkmp0NfQn+2Lcp+v1X13TnFhUnpIL+6pTZ52p
v5gllqZf95Y4s1584ZxlEjHjqW5RCue2QStnq25sFAw+YQJ7vIBlffl6sajCfqTRqoeMDfk/Xh8K
h0TkqEx3qu/Xi3lmdnJ8Wd991fexVpzRrn5Tr/x176Q0/Q2BMePzHt5z5BlQRVe7FXXQEpxWRIBL
9ryyyv5XnefC6UJVNrHK+PvUIZWGfguSA5ZWbHUAFnefp6prV+daKDr8+FTL/+V2XZ4czCgmtbC+
5Lzex417dkWqbM+aj8RIYO6M1Gdthg5uMBrBqYn5l6ui62Qe+yZR3etOEL+1eLipemPyrVPT6ixj
AV+9GxIqmCuBO4Nytl8LogGqPiuC6bSICXKgujm2PORIwBUSA2FBa5AKUIe6S4O7dj2oYtc5zV6P
IIqrurFpSFKT469D3dRtIlOpd596nXef5XLbB9ZyYRK2iY2tDW7kDTsCX8wrWck6W3VULUaCbePa
W6zXftWrsyAy/rpMFT+vbWPnbFdorv5scnmYZ1O7A9KQ+3Zxrw6znSBYtR7UmapLSBhtwUG3m381
IDUOAXG9VnVOteEw63V1/le96qEuJU0e7VuWy5+v+F8vpq412uAnAcQ1MkfoNx+jea+v9ojzegDX
9dehVgaKObSSkxvru1YVv/qMVqxv9EAbD6b00tAxnARD6TY+eXWRH0YR529JlD0qSskio5S/RffP
HgFg9P97j0hruu28dMjDBiiIBn1H8KqLyztT93a2hdfuV5WXp4gjfJW/rmjNrD9aVXMPPaa4U/Wf
nb1Z97ZDgaOd0/fdA1rzMFtsHDsmYicB6b7WO2JLVYXN7HQPn5V1KQ8A+lYhV+qq9SDbPNmxx9a3
6jafDYaHf0yGmvairzZOq7fTpM36Js+jfvNVl/rC8z7LlfJu+moyDORUQ3WlqvxHuypLiRbGv273
nx2n9R2oFnVQd3QN/6+6ryJPHRO76uOXDY4w+wwC2jYg4zKFdTzX9xNujGR2qka/NHBTdEtQVC19
JM1+G3ct3Ep+5b2qdFt3NQWZrXSbtWifWqN8ahKdscRMvJMfZIRLxjZ7NP131aZqQJymR4/I4+ar
znXw8UhK2HRG5rRPAqzAU/WkuqtDbgUs23Xf+3wNVWcLPUU0RMijWfnj0Sh0MDBFkd8TjMvvJbGP
o0AFookqY+S/63NULaoPWM4OPPaAjvPaWzXAnTT21WAhGVbk5rlyskG+RAWGv06DFV7gx8+Fk0wf
RgFmvXWKjjx0gyldHgOQKOV8nhtI9Swc4weENDFo1GBgZmydw7Gw518Q7TeQUMY4zPsRrJEVgFmy
ERTIk/5Fi0jiDVaLdIeH9LaeZ+lJW9ddcJeqnTXN00stAZMnLsr6hp+dPu+E0SnBlQjBx57HLy/K
a7QUiKh29cVyTPK43pzXZIf+V1Zn6iATWR1taSH2FMf37t8HQmtw3yeGtSLxzYPuyw/V+FX/r77L
1IgV2/af9/i6VGT+cMaTb6fu/VWvzr7qltpP7hJks9d38K9X+qpTbyZbkF72cSH8u6tf2smhcUuE
tmJH3iMMi1G9F1v7yS/krk0X8PvFY+BB5NSqzn+pS/Ohxn7pppNIfZG9sYSL1+WXYSyClyXq5Za4
i8d3QKstR3dvsfzfmWsxWL10Fw0IjrpTOrQGvjHih2p0kAp6inhcWHPftZlTY8MW86jjvc4xWuVs
yUCBZVBldYpM+ngG0bryPqbgtYjw+c6n8apKUDmfi1Ifb58lYRPY8qeHz5LrHYul0h9VKciIkLjo
BpSW9w38ObThsVtu6mAChN2VkaUDUaCubOy/GloQlViu+P6u053eheG/tiCqEsaMUMevOzToBNzS
WBzKPMGM/u87Q44PdqUF+jLAhBO6U2Hv0B5zHzpANw925aXH2fZglg010JL1YBEVuS+wnjcjdiOs
SqnrrfhgtcvE8pSS6psmthm2bgJdHXufhx7TpFSb7vRkHrcFka2fqPA0hvuzRWlvq2eFeWdptXed
B9JqqqGBbY5vp/4xjA4czqX7DSHLP8yyq84FZg2IAH6dpsCzz6R15bJJY7M6d4aLd9ekRScsHYg5
Q6h0nbZ+EQMwcGb49kRwr34pWOAcWqywt6q1gFx4347FG8HovNv04xL6fSKf6jWpisrMEjoeLo5D
HGAKAEMKW5G+1M/SiJbPQ1aO/yz+1Ba3QOhXiy9EheClrGfRUol/FFXDv+rytV/tl1jQqkuMpdsx
tjjHFjjQJAQZj7kQO0/oLazYJH00nBYmTCObn3JwX4JJt16yfrKPmWdH+7weom8aNIIJKM3PZkFy
tBzm7prqhXU/ke3cNO1U3qZE6PIQxzDRSlBe6GGM0cmQGV6R0owezPXArqm5jiuRLSXcvwMDyyJd
jrjG0Ki6MUX/JnydntU91EG4CSDweA8tFVyasBe8zZEytK35u1XXKG2SSMcVqk8PyQAiPBoccU3R
cbhWjUDzVUYukQiKXw1iLRZ2B/TJwoTpq0FzneZeA7jpNSXKuaX03q04QmtZtN7FhVj8bex/umt1
hAfUqV+Dg2QJmhAEc3w04LqigDVquKO62h3kYXs3xgWJn7VB1alWx2Cbi1g7fYDDNhs0CEOtWLxb
0IEQ9z07+anP+ZNsGu2lBtp1lItt7vOm1N5LR9uoDjMO29u+yew7dWVUAtVR1ivYjDwVhk5+9y8r
iM7Jme0y65a6jnkjIjnu40LDQeTvOnXWpqLZrOGM/RzMAxxCdkbDPPn8MblWHZw2N69B9aIKVsUA
ERaA/k5T5f3y2rnPdqy7850Ng2/7dVWzXh9b9RDKOfIOqkG9lQjsAxY+MSLzqyu2BxVf66V4m/F8
vw21EYck9Ak4t8t88Brp7VQ3PyJF4NoB8+7a+v99lTMkzWuP+ZJmmcMD4kTDA2wEpD4sfJLJJN19
1fdJSaJ4WXy2g3RTDVmu63eEWE/qIlXP50X0oRvXEJdn3ch2E2Efffeb7ujvSlQnDQ7oDni/tVgi
32/49ZsnNXc7BODrrFh0J4lj1BFklnVzavnX1Xyj76CH/7Ti/je3i+8/df6UAqC3StMIBxenJMLQ
80saUDV0w3Qr80zfmrkBGFj697OBqppSpEoH8xDriX+vSqp+rVK9gkVEh8/Er1lWAP5sVzzXsxk9
asUTIGEoL+thwZJpmzZTsldF4KKrjXIzH5p0QdjS7++k0c03ZykQsiTrvoFStZxUY+JN8x4X5nKn
WvG7nS5FiQ+Pam0LFL1mcFyqUVXBtABqa883VXIiYgyRvIvY3pTmdvWbzlc7jQFA6TYHkL5RxS+/
6k+jG1We1j6y0bqN8rTWPX+CG23Mz76PbKepYWTKknd51mD1sJmYXue1pKp003xDJja/V/0lf9kD
NvHMOmsPHxjR4yBsAvjcLIBMgcgGSDETGx0zuWKPxRJwYvSp88dZd1k92sk9eSl9yxsaH5G1M1nY
hoybj1M71IArzWwzFzN+e9qAS0D/HndO8JCdXQabRw9udz7PZFvzwjvYRNf3vhe4e7vK3+u01gDp
u9pGkJ48ko49IQScPAYRg7sBR/G7T6Db7lBoNkzbQuPCnq7qTHOAGzU1Ao6my8+aamOBfXu9ih4H
G+JPzNKEYomcMSWPeoTbsYzsrV+ZRHGzFUl+9KbHOVhXRAHSvjGvjwTGXJ0ts102r2YCyxv5jDPP
/xQCY/ujQmLvqdat+BT7xUcwxD9EGgeHKDGCYxZpxLbYDjNLJvyLllcnmfODu6IZfDmd0rbms6Kf
4yfYFNtOOCMn9VDDRNwLZA+yCPR5Y7z0lvE9MEw/1EGEbe0+ItqpeWFrkSDSZ4A/Y9xvhpGnhyhB
iedUh20XmiH6QxDoyJ+TJwzNRUAAIhGxA/TsQTytJ7kl07Ebx555Wc/TywRsMRRVd98Tjo+J2P/K
nBKJ2cbqdnFlNPu604pwtAGYmvmwQVcSoFPyYbj98qNr+gP+hSe5ODerbvVLIMG2MjkNuyBpy9BI
5j+j/kdbor7M3vc3Uth8F/IDlcFDGpTfhgIwiVn3UHGrJxO0Wji2mMub2re4zDZO2zCtNB32Y8L+
kZfv6H7tLb6ZMsA0b/Lkb51lwtax32ADNGcgx+xOMHsJ7XQgZKBp48ZcyhyAlfPdTMwFwDdryiCp
xIYOH5BJd3XJBDsXmE01dXZNXJDVS0zezsnwKJiq/gBa9Ic2luVLH/3ZIKF7gIT2qhEdZZ2wXOuJ
AFKRrIJTU87ksXhb3TCv4DH5JEuDKhPhBSCS4+88jdurMVuYoeUv/TAYr5Z3HkBQbrRIvBjwQrYV
ygbbiTGAiKd9wl78ai/TuRI6TlxZcR07PJ8MKDK7JePHINE7HBLwpOckPgVNt/NMzBOjqsUixx4f
eyNpWXx2zSFxER0chv4B6MfWbucRFLJ9NipfC/UkKUDa9c/eUpGwnKtl20dlexbpeGp7sLlILZGa
Bb6u9fpxHOGYVXYJ8BVcF7L1ZPsTDwuVmjRR1+MWN+DKkETu1feAOeOaI/rGPXR9gnZmom9cEJAC
6YXjssBjsLEACo2oNM5sy/3N2Gss3aP2RAw7tJtuBsWhn9NAwA9vmsTcNXMjz32GcPpNnTbw3vLw
H22LqVNRVu5wkHp/qmoCXaAjuUrdxVDNnzeI8QhKIzMspmU8QPYoYTvbbYjV+4SOxiLPIkjMvdPr
N92smzNA8oUnLPGxS2F/vJUzIJPenH8zV7nQZJbgUYpVTZ6VQcjsF59dE3GFMt5EtYcHVe7/esLP
6SP12cDNXpOEpfnTdL1nEfWhSU7vFMNV3Xnp8Ect+XlEsDzUtouAb412Mxn4qlxFsofg1uZZgn4w
xquueCmTpdnlPUDktv9deGiWANT1kE2t692iJf5taKNTsfjac4TAbzQnF8PqX0unq/Yol3x0Za7t
vEjy4yHsiPrPcK+7YiCFT6LakNWzTIbvcWt3KBkm7iFzSajUY7+Phrbc8H6zS1FMhyDhCylqNFvM
whnum4ovy8jFSzGS1zcbti6ROGRpsV8IKB9dIe+KokLaJ6tex1rfiNUbBp9KbKLwTCOjme27Krpr
a1QlMh5G3Rge6sh4T0yPUI1sLzr7jU2/DMMO5qJz1kxNELPP7FMuELlou+ZPYVRViCe1pbd/otKT
hpOdYk0ucwxT48eutIwjCr1t3DtbFJArTz7ruXhrbD0JA2ti6+sX18Rz431rjegLx2BT26A4mQaL
hMzP3rs2WMI+8+eNJ+/qLg99d3ZDEZQYvhe1v69I91x7IIttLLtr6fREc5EjQUwNHlYndDQpZf9K
TD8NxeC8W1UMI4uQ003owXHM0Tzx5bnS5t+Bh/6VE3w4Y4H9pzWeSjJPYSJIFzM5T5vZAc5XmYG/
IQw9Hdl55WTXULPJi+aSjh1jsD/Ze8wzzLBfnT6t3HiD0D2BXW3v7NkPtmk94J2RQU4VY3pRh0E4
6YXs6CUvWhfqsFsA4x2e/QyCBZGlsHC1sO/aP1PLeXPG+Y/W7MiBJfYdYOxLDQvRm4kj2q7fbNFB
+CYxG915Zf6CrLhznZjuw67N22Mdy+KhmMHhaUn/KPoltPsi3xUs6rYmxCxEsVIcvowRLG3hbnoD
Z+XGFBaCQH52bAs/vsOWJkLtx0ouS1A4p4iV2lkkmXFORwuGZlIulyrNxmOJCPId0HDrYAgx3w9J
EbOYhdYKPKbZDyPGiOSajF2dZt5D0cXJLm7vmx5ajy1ckqkYQKKdwZK4bPA5TBD/3awoyE2X6eTN
bSDxjhDOi2sF2AUuonmV8jhoLn4DZeq/diTtN63n9KjtJ2gM98CArBlLJiTy9W9Lw87JaIbqXWvI
iQZZN51qx3a2UF5l2DFcvk8OTJ8EXss7tOIOcDLYB3CquP71wnpnAsNZEarW++T2PR6+Qsdb08E/
g7jIe4wgSsiwPr4TT2fDljXDuxFEQ1iAknoPHKSQnMVv3+OKIQIdw+YdCtmEqDYSb7FmnTEcNK/o
TwYEJLxoq4qpWMxrqcEimpL3pcvqDbwkG0x33O0be2KSte1z4rInjmJ7uHaIuF4ln/Uy+e0ewBl7
ZSagbR0UUC1zz7lnrU1EKXjQllZ76TK+stHeDC7vEomhDCnvaUQjGVGYPrbWKChqPkCjgP3GOOi5
k21sXCDje13XJMYp8oc/5KSY0QaB4189k9OZ9wN6IluQQu4GNywrHAwrvzXO6IWzyKxdRgg4tJzh
YFZZgCd5Ou6X+jpkzXzsZRpdFz6Llrp3YBZf8yQSDwRS+xBNKqasVtNvSKGj6FcuD649M2FX7bwh
kAC6DuVuElPsZPUh7TeQGbq9tZqg9mW6gRGf3dyxr07BgtMq0o54sNTL96qv8BmplkODK99uroM3
wMHbvh1TiC88/9EC4ndufMFHccGGYDjcLaC1PXcXZUkcRjmBVtmigyM43acplCERofFljPmDq2VX
cx2645zAlVv07bZHO1RDh42JW0B8ICCAFmvkbPqg8EK9qEhEMj10aeQ+jXVAUN0p9rK36nCsCGpU
QexvMwzgQklmeSeT2t3OfjucEepw71NhpPzpFnALknCZYTOgliyhb16V3pVWA0jXupuRptsNzpxe
4HY0Bxb+Du/shm5aczRQzBCajC4djyriUPUftrf0GLEJ5zggRZMkKSHk2TN2XRdVhyoW+cZOX6Vr
NA/xPJkhEbXvjN5kmEcxn0snHOahDhMZaze3lv11cictLEnX30sxig2azXxwPTgnWG+UFWGerGsf
iHYDbugB/lQtCpSlg4G2Zxgo06N5GSJK6+tGdoXeuOcvMV07SbYRG8XgHEc+jqmFf4+Q+2GItTwc
fP1mE9DZWe48h0annbugehXC9e7KTvvdTvxQk2NY93bdlDs5Z7+kBX6nRVQc55yHqm/Tu3wYp1BL
Zy+ccBnomPdRhWBa0d3ijJF3tJsj3IPEAFO6jyJM15DuEJ72257s8WJHwLemOtkk/eRspOB/0tdm
cdbEAAXUIjA6T9XJnwecQfyquUNz7Kq3bKksoCIWlogmlhuAZVmRicK9tFOAo8vE4sloB3mAZLtL
Jg3KWiOWY+HkEmhl/dLJ6lHTAbwhsC0PnpQfhsjNjdUaNk9YzsMX2Leln2DJLfHJj3EtWmOi/ZBk
O+SgWcHHxrzV2X3UQSLOcJR0slfLdyktsHIsC7Y8FHAo8FnfLNOE+1AffORRaYedNxDrQKZpytGG
lu6NVOl0nQAZolkk97kfv3mI1eymwMTNVOS7ZYpdNsMDX9AwiL0bR/pOePkbhkDTtiFktkNyVd/l
CWjCSosRWjHru3JCD0tGTFGFa1uhhyTcXksHb9MVabcRUXIgBpefM6R3Xd10L6zx7zC77JAxTx8s
w9AONQ9SGM0POQCOsUjFo2Q/Gzskmi2fvImAV9I1kh2r3pqs9NnZ1VY8HYraNbYpAJtQ+MjJprdY
TA7LGzlsChCSW8fLHpNAXFzHb3cdErnkrQt9P0DHOy6eHsD4ReSEMRwqzZAV+x7h96V3K+S8UrwY
0FPfR7O+k57fhtCV830UOIwkkYh3qDx9GOju7Jpejs9GQViogH3TmCZWX0GAZ6mF8FcTpdMW88dn
fiqfGIv/g/BnvhcaTheztfVyMDIxQTnQ+l6Lo0mLoJ0ZFcB8JvGWEJ+B57rRwAYCau/azcCSYt84
KJg3KEGADq+6pyaHwmWRCAzI+bcTCPp8sudQZyVt91iDMf78RGZhvIg0f9SiZtkMuhHdC2l9uDZ5
+GWoz2mfiVM5M1zbGnCuimxG7V08dplQTy94724NXOg2TWOgiFRFUOcicEqZPHdmCchrytF0jJsw
QmD1oGvsWYbGaT8PzgIKwq4KrJFc5zEKsmUPRxMzjAxCar9o7NSnIgUIEDQnLC/78zSK4azOvg6x
a/fnIgU6BaeGmdoj3A6+/TCXuX/gx63PVq7XZ5d4175bquuM2O8ZSaTlnBZs2gJ4SRt1N78jGdDn
06EhwYgMzYXohR8S6r8KI2jPWVO+tX5BAKW0x/a4JAVb5ABWs5/PyBL383m0erTMPYkXrmsUReg4
qLOYpX0atNUQrz5M81KemUVKNkFTtHP66s1NQAV0Q1xxf0ItEp/dwq42WlIl7KX86KwOLF9ZhybZ
1SHsvo80vT0vfYte1ugcWobDc6tnYBcTlqVh01Yvadb9Ibuy//yu1Jn6mpLFQft8jhYf5ZdeHKLV
jVLtM9SZvxZXaz5+721blxNvmoM7RePZjV8hNdUMdDsDqX92F2RlAy99s8q4NDZSb7JT1y0k3Jet
MWaPhhakuNnzwUi+OchQogTBCl7KKNowSK1voLkNlbxmGsMFErqbJJujIkz0KDoseXMcZYOwQokr
Ypqcxg5eosZiDRjsZJ3VO0DMg7ywt7yStqvxq7D8ZaNOpZHUbH8jK0w6QJRIhUD/fqnKgK3VaBOv
wZDqDNDBPAs45pvag8fW/PSX/CdxF59vNkJDbjAdn90xZTywsEFNxEn9VrU5Ved2PaiiOtiIefA3
X3/K/2qOMKL/R+/RC+R+HgXBxfJg1OMGs+UPNif9Rtqowu1czUZgpMyOQ1MEJHXoENf4f1d+ilj6
HLZBCz5TeA2QOw4DiL/9/EvgKUEGcDK07i7K++SUawVy7rcem8B9nwyPZVTfZYwDZ1SycUirix/I
ycUEyiU0rR6P2cW8SbThCYdr/s7LWi0EGE06IU6Xp6gpSsbupdgbY/zokRWLimd8119b3bcOwxom
0B2nOE8xMpFta15mA2ubA0QE77lveYaDwQcvWVQvgaJBYj9QxhAph/GkVW7Go+PPVzEjyOZ4mmTV
RJwxQLyhGfJzpAt0uTuNZRVkrAtfzQktGM0JF7LOoTYB0vItM8yC2H5G8ais6+wcVMsvfmz8aQCt
nuyxxFvTTLttQorMHLvgOorFOhBUrmGNbVK2EFunldVNLyA1DmyjNiKv07DP4+rmpGScEbJCtL88
QLRftmRhAnoh+GxNKNvicWP6S/YO6r+9RGVqb7BELrdSW5q7DOEMy6i0t5phdu9NrX/K8SV6xDuT
nLSzdH9MmTh4S4f3fGc/e56oDjwC5TEijv5WlRGKCan2o4/seoM87QBiVORXTWffI4NhV+eJ+BHX
ySuRpA0O3PbHEItHBFG934Ugnsa8YJaae8sjli9lnDZhq2PbZkv3J5F5n1gAY5Snd/2RYMkTqUE4
Ln0D0YpoybaKZXYyUZzfeoW9HFExXQ4LqYMtKE1ru2id3LF83Fb1mB70Zo13BESkSiKtnejdK0B/
7ArF8FTCJ7HSKvmItNqFCU4ywXzOar1aySvJTrfc5UmO+kcnjfdy7BrUySFMku0nD4NXS+qnATpA
Y7lFczl7FGlWQG7NZgapXTcX+aUp6vHirNG7GajvaLXNMRha7RXr650ILEKqMPa2UZ/vpjiNX0EK
/hQYTd3bram9WLqjYZ+hjzu/L0A2OlWyz9vJ/2iJX7eBD7ZeRvOFwGe8zW3klAYyyEcU+bc+Su4/
ZDBaGy/zjBs7AOvU1ok8SLhnz4ndwXonE/67RT7YCdJfLYbErKcN6zGo8nr1HrGPgTWIR6uJCG1o
ovwjr38jK5CQI03qcGnd4Bm0cbSPEw/CcLPgsbVky40Qw6/Z7E7LLLrnUXb+Y4+wRVKCZ8Zouj2g
BM5wpPLfOW/2rHLeGbm0PPwqfzarnqpSldVBdf+6+qvuP2+hmt0lUuM8YmXaKSbyCftjNTX+PK1G
7I5VWZ2p+WZIdDqp8j9Ov9q/uqs6dfhXnbqPqpuNrtxaej2F7O1ytN/KsmZSXU91jyUM4dT/1VqD
zYJgbc81ILs7/Nj+Kn9e+nkUM2lAzdH2cSaaszrU6zQ72hXiY6psy/l/ZdSrWUUO6V01m/GTY+g8
Dn5hbQARxU+qri5cRvfUHg+qTh10uOl6MkZ3n1WFmz3EDGNfF3U4N55s1Pw/61RDKZeW/M6qdbze
/LMu1WRoGIN++qpjx7lBzN66VXZu7BK/jg9OjdR4pTXOVa9t/RoVQcLUN3U/Wt94KwAiP5u6Np2X
SBQ7FwOix2pe2D7Fc4jEW/WRgLg4pBhAHkmMwFqGnYjJ3tYwg2E7tDmxlKi8d6tB3tlpfvCZYy84
ebJEWrL8BHPskLHlv5RIth4Qd3kt29y7Qj/UdxrbLoaV2L0fuyllha/fZ1N3RgyluODeK7DUAcgN
imrZWYHhYnpSoB9XLT+Eh+wkX3TwTED/vuxa/QO9tXIrRrfc6Yvx8H8Ye68lSZElXPeJMEOL29SZ
pVX3TN9g0wqtNU9/PpzZi7Y6a23bN2FEEFBZiCDC/RekmzuWmB0yjUUy7hvUDc9mXZDpURFk0nSI
cky9D0nfqx+VMwAYbZOFTUEkKcUfCguqwPgrLn8aTdewUgbQ2AXWl3kwy0MGd+41jRApKMfiO7H8
6U6a6kDvHr00u0pNCojCwamB+n2Q/tLWdvqHZ/X1vdT6qJjJMI0PbTt54NTa8FBkyfCah34ODTYa
jkowDK/SFhVMdgFHPUrNw5XzLqqyX8jQ/NthHpGqJioJBmU5hxSZ/jsarPBFTuOVc3RVsS7cbR36
DrsHU6nTq7RVvLf3reI/eg05/Kk4oJcYPGtzpmLimUwnxw2W8ATDtrQFVvSS5WRQpckqelC3afFD
xnVpioZ52qulpp+lGk9N8ToRFV/PkGOBrQNUEsyrgFyBgz7HZexc4obxFcmW/wO6Xbs0M/Nzzf+6
tX/uR4g/Bw5p6Cc539ax16K3kWwcK5ts2KPgVDwgGWhejXHRz6micSdtUvSFWjy0SxHECnBOfZoX
zSeoOf/ZsXXWktm5lLr6vDXJ1pT6xcPW5sbZL9Wrmf3Ukbdz6yZ+KHRSxiFmvevW1mYrLSCC2rtJ
D4UM09otD6r0ouiAYVod1fG4NDFDUbP2IyAQdPSZM5ykqoVFhhtCB+/asZqP0PcXkM8SK1w6R0OY
XeIwBFS9VIewK3EMBmeCVBNrr9D+MLwUfFthEmFeqiZJ9YvegNxvh87+GPN6uIQKMzbZm45Ncmnr
cjoEJlz5vrWdm18zKbETonOqooWIpKX2u9PnLMG88IvUrExL3pY8gdQi17ffDdNCJanNXqSp6AJm
E1k530sVxJS5x8Px7wqdh4M+Vt67FfUKkmCRcrQ8z33XmBpd1JxJnVQLpF7QX2OSI50NhotnGAx3
stMH0fH+Veex7vfDZPBeleWzupw0aZnutp6X30tHbImZ000dzkgYF+6kbeDLcwwbVKg81vdeVPaQ
aPjkjfJhk2+Tqzs+4c4ljdP20EX2hq3PFydtTqHTp2A/g+icoxbyHgwvZVlnJ0/BGDodFt3LwX4j
SGCR/NW6YwEq60NJeqJTqfq1CxK+7lOefVjaODHPZ5TDNCZlLm44d3ME3Rkd0fSjV0aSLZ7/BTlo
LDhGxJ+9zjxLrSqH+t0xroyO0dHGy9IBFXRzdN2DvpUgRZ374UczEslKK1JS0Gj0i5YHzj4kJ7BE
+Zx9D9LlGKVmdyKMtcTGXKbz2dvUGfne1LPg4ukHxEfdZ3vxg5FCTy+GqTwZef210xWseNxqeuJH
I8NRjMSrU9YuigEtMiZ5vA/sEqqhjoYgqlnFP23eP/t+pb7jZCiIm11tev5bRlwrqZirq0rF9Zk0
0EVLIVvhMsewC/MhyIN0bdJGP7opRv8aN+mP0naNS4ONxWNooQ83McW9y6rsL+bezQ/XDB/7MdN+
YbNxSrzGYrH01Ezzjgl5Tg67bYFLWMnOQ1z5a7Dgr8O83gV4Y3yYcXONAPL+0DKE4ZTnFBuTV90u
7lDmzU+FRpw2V+L86A5xSdI7+sqkrzr3LkSGsPVC9OmT9tnsi5pAgB39qMN/1GC2z16jLej83D1M
KjHCPA4LjLNdgrYqyFh71l/meMjfhy5e2IVpeJNqWqE3CmjiHua9/ex3E3mobqjgahjjc1SbC78s
bk6gguNLU6ERYin5BbsnTBxSu74Q9KuP5kIrZ2VuvDL158/P5CBJUBwAQR1jhUQ/Sa10F+ttRPDG
3pn6C66Dr8HMCGQw1J4CXy9w+85BfSla+aE7LZq1Wf5isVr76GdXe2kb/ST7kD717jo8tHej/bNj
cP4wQ8d7y0rk+bHI+OgtY8JFGxPmZd+IEByxZlxNl5qK3uJr1RO5X2o9yeLXHCdeqaEHXL42XnIK
/dL6aIsKs908O8u+zrPUF8evL2utNKuXdpivppqoyFrol6RK58dsKVp1uJvjVidcQ63smv7Uu4qN
lpFuP4665rDmnbIdER00A6TRWPbEFt+YacruMr22H9VBY68/tfPRjKIewdqlLrukIIGJzVP/KJX1
VFnVWCRVC8Ko2RBehj4jLNmEGKa5Vh1CGEI5TKrF8gdIAtgcvcCeyVoAJ6I6tjq9Z1edr104va9V
2aPVZX+LrOQxS/u/zCIurhkRr8e+r/4tUMB0jvjKVftPOwbVGx90fsrWtzUczdg1o1btAJAjLbKc
JWoJBo16jGCA6QdPRuKOp7CHTKmlavDEmwRJwO7n6X7xMJI26ediDfQkVbcyn2HcEWVYjt/a56pB
vqi2FXQZg5qpnK8dwskPYZxS5HGbAzCGYjmkJUnkpS0yGT0RAgqAc9jte2blH6VfhY9S87zJX6CV
OJIvO4c2Vs7KYMcspPPuXbVz/cHG9wPESAvohR4VsFQWx29SCWtyTOjVz/dS1VqgHJDx0rNUyymP
r/7ggRxejkTGM3uah2j9w9JkW9M+qtPgVWpWNhBiHdBEkWqE9/vRNpdA9HJ4aFvlDS6GvZNqqjvW
cw0FV2ry+9pAv6R2Vj/Lb88WnNdoxQp+msvvXoBFk66VR6mWmMvzaOa43chvszNkkGKEoJaanC3y
++e0JMRLYpnUmqXl6l6pmvpmkywgkDxVjNVm0VxUm8xQgPnnhzMW0y4OAucfAMR3NVt40vE+Ndb8
m7jFl4lI6N9lB12EpHz4hs83n3qmhjs8OstHEBzppSxs/9Yac3jn+0p0IQ+ZXwpEPJ/0LP6SIs/2
s52cV3PCr91xy595VthYLifjTSsxNXZj0DfEfqKfVxLxDRF8FgZa4MaP6ZjHIHGC4I4U6Tke53d7
zo0dcpzAN8rUfmjnrph3WaXxePOm9mn2JIVi2+kT0VAksv1/HBQe930CA90dKvJpQdUDuAJ6DodO
RWOzg8XiteMdYPn5WjfVd2wzlaulZdO71VU8duOzhh/8F3zXfuSzuydBj3J36Z9CO/xVdVnyFMUR
urWpo5yg6atfSivWmLS2J83V7Y/QPpMSS78a8zycDCWKj66S3gWK94Ppunoz6+iXGRXfuzE0Se9U
zkUDMUqWzcU4C6GxsY5TFJggP3ihkXwbSBKlk+UCRapIVjq82Ek1egc9JL1UAQR4LYozEfmYlB+m
520eY/6COjFZAu1rNQfexfLIfAJ8T49ViDym6QBWGsDCN03v31vfXFjfj0OuvRpqc4OIXu3IQgUn
tSAiZiF3SeBlJN6rMjevHeNpHL/pOJ4YL0Vru5cp65A/HAEo13vijMpFU8irwWmqTnDndeRBfOP2
A6iH+pgSATugr2QfcjtffGTnK59HJDbt4O8qc+u3WeejTZP+5JC4B9zthERMKRRzDO9HL/4x5Zgu
jgPauVgt/p6hwZSt7uEGGDR7qw/bF5K32tmqrPAWWDlR+ah0D0GuGl9Afn4frLj8baKCSS7oV9R1
FeTvkGB9USIOMbTdTkWk7opz3/CqFlr0XIFSkZoUldVqJ4jzBMeWHlL4pQ7SZfTufMgqr8ioaMD+
4gvYiGOMF8NTr5nq20Rq9ejp5LqlaiGk+JjFaMEvO3vQhW+DARl7tPt7aTJgH5ydyK4OjZtob15v
tKA8ARAtNWnSDAvBtzZNbnLA8vW5GnyZmbtEl0LzF7XPsnubfCCtZlS+SA1PquCYuj4WOsvOkZUN
+er2JjVP17q3SElBCDhI0kubjkfItfdyGxYNB0jBpOTEq4G96HJA4CrTMakSFTQCPZhVx8+dTvZh
2aksxTgQ+FMgDVylB6Hu4eYXqEBtpwzc9Ib4arL+5iwain3kTW9TTLhjsjT9rfGxRsvr8JZmIV+6
oo1/262NrjRzp1cntF/T4WeJJ+47Mc39ZFgj1iS58V6O5Y8wQWhC9hGiVfeIU3oXEKPmu63hZ6j0
3nCUvrmhB7cKm5q97B1UMj3Yr1tn33zme18Chqmn7OaFzCCgokWvUiCOUhyrxC+OyX/a9CnKdkHl
Id5t69HrFIygvHwP7W/znIaR8eYWnfGWzAqDPpiWq1Rjxeuu2gw8RLpog2288QGbnCxa++cNaeQR
ldaLvRxeBfUJuLuPIDrctkrpnFcpkrhhtGuG8eoEsfPaoo3+OMYKNHMdAFphBrCjcaQ5S2ciguEL
WnKsafw234P6bY5coPEIsPnf89Xd7yJT/CPMfoBR2Ka8wqXTsbhrurUqba1ZH2qN75nUMDEtznMF
wG6t6j5HzdnZB7jxJE2jMZPO62IVW48qeJO2afZvWs6LIbW6VfpLa9UFPfijUvT29FQCDnlYm2BB
4mg1eDvDyaNnx+U1b9HOsifd3JHbJVNsDMGrFJ4antXCmB+lNvpu8xjV7rnQ0yjZz80SBa4rZyd7
i4ivfGrphM6aJD5tbYaX/PJUlY9eXzYvWgSr7JeDt+jYqK9S8Byh4NGTrd7afHP4qCN1vEfRR33t
Az++rzX7r61DwjoF5Y2mOW9tLnZl7bietOkHBCuQEdpboz3d61H83I5e9sg3MHskhX7rIUHcpIZR
pq3uZNNLw1etNdvrH21ymNUU3+vWDw5aWWWAfHLnRQq3JkroQAiAoU5bqSqAdMnF1MMhgaP6Vsd+
+eYnJeE1L47O0pZFObHKGIh5mBflfqp8dcez71+ls2ng0VqgUmyYwH9KFTuslGH2GHRR/VbP5WtL
oPABvdf6rUgQuTVDxd+r0EHxehjunM7suQDsDIFPHUikgpTS7PpNner4qYndq+yUJnzGNIL3jXfV
pqF8nMzxzq7Dnvs5GB+NOZQ3b6w7UEFTkD3UQXnMy6OiDuWhaZz6oFnBDPDIb06mYjgPfQJFI+79
ZLEfO+Lj9rUx/AI+fH/vl/2D1QcotofkpOAlfPe7+GSFCB4kFiudghmAV2rVZYzsn7Obg2Crr2of
wJxQQjDdaq8fWuYg+4bZR+7hL6RnuxmU8H6MFIikPl9zyfaBj4Fdb4JBV5XhBmLiQ6ud6BzwQSDA
rQJJB6Tc9/qdOqM112qKQXIBdpKrnNNR/8K6i8EG9MKhNNTHrEuvmFEr91VXQo/tB/ea9RDgDOMj
boaY5Z/LOhm0Z9aH7tucWdptIqNNvKMlmGgUuyyfWjhTO3XESRd1YtK3E24AXtknu3bmG8li+EHt
X7Sw8Z4XEb4JEoM9VSa8x8C4N5tYPSkYo+yK6Ms8z+9khA5Rq5Wnwm7duz7DDYZAAJtbMQ0owNtG
dYdo2VcQFiMudG1/Kp0QH1dd9x/7/CenCW/IrRg7dJ+HvWMaZG4LRbvPmKtm1qi+GClnHqpsvrMQ
nA1CQCKZguViosPJm5JLow31re78+oh95HBoHCe4T916Pqit/jUY8Q8AMdUdgxmKhjqXLxbwj5dK
Nz+UOKouGWqN98gkgivhm3JMG6e9L4uCKIk+wN+a/X1QTf09QIJLVyPI2NbJPq/Ls5eN3jU3puqQ
Mm9gaWWGOwM3rX3ddxerWhCBQacdzcFOTgCEvyPV9M9iJnoxyZLvuVr9Hjhct0edjQgez43dKMD1
kra90yjRSQCuhZYEK/bO4Gtv2LBt1O9Vok/w6sz6bgBocFWWgIfRvMiMWlum1UxReIw68iBpiDBL
niAZEQ2t+qFn//S28pim8HwRR9mn8Qvo5d+za1Q38m8qX8KkRnNNvU1Fpb2aMDxMHnvSvXY9JOBv
nGpv5GF03+VVcAtGZhiZxvs7hfjypF2J3N6wPL1lRsjK6dGkcKIPjHqZYCbEUO2qrs+hPX13TdW9
H92k3RMKbENCoSvYAW81cku2cw36EEeIADKNlmNaVtRLpOQrRIB8P8TRzyYrccmOzAvf8j4BsYK8
VX3igv6uUyxiRsLwZB8w5Wgr65nAiL6LQZcd/Lh589wGjpnb4P6mGsU1rBkHY8Xcz0Pf7MuOmECd
P6Npqt73UaTdt0vhmBhWOpAw03wX6oF/NDuQeqGms0JRnI6x12qOQZK4e0BZp6gIfipkHlBiiFAU
IpTxo7eG8kuLrDkf7UuXY2PnuHCa9IAciDpCT/WYHj8EDUCe+YUVSbsn71mV5iO25tkON4CPNFZD
/rxjLRDqwwS5+Gn0CLDXejeRFQ5eEVbh89lWIJR8tQOHb8b3I8jLHbZZzCpYFHaJCofHbAlez2lw
sr1FfbbqfwaunyFQZgBvdPUUEIOZAzz0z+GMVaMOYX7XaVCZ2l8DpMEI2O+x8YDz1bZD1NnZmXmr
7hGaLo5q0YFQ7hQMWDRVQT4SvZgg8EkslO7bVE2vY2g394Qas/3cTYiiZe0T7OVXIs3NzkJP/upN
OihQ3beuju3eFL/3bkriuzdrwelUcfdP43r3ZcQwazYKw1haVZcZhSUsVL8NAFHPVdd9w/vAgBNs
B0elTKaHAa+ie4fgcbEQiINUf0sd9w78w8Qse/S5gsO3kVU70Y0A+FIcH3Wj83dNAYkiiysCFW1g
knUrrUvlVsXOSuz2DHS9ABTnWYBu+BicIDPfnJyklF6guYV07FtpdS5RnkI7JHF8LqfWPPd15f2V
eu9wmTq19X/Mdn2A88631FsgMsqPyOj3uZUFN30M8Ees1ObASt279ADPzhY4UHAnpKQUn8VbB+He
sQqCHqp5YM744I3W8JwOaBQ51BCTSY6tGbznmWLfbUU1FM5atZn5X+0aihg2X4+Wz9zRGyxwjG4G
0LPyvJMf+N4+9FBf0xj69iyZd7oa8Cr6pnE31zFpU2YfP9NcP+ZBMt3UGfkmhKJetDj4ZS0OUVB1
7tEtloeR1Rkf4qVYxHPMfNTuVbNuX4a+nR7beBm5qXll0L7UEVPdqk7PZeCo4T51uI1gwq5Ky/qj
61NmHlb0JUl1dA7N4tkyRvs05hHr76Xw3YfZ6+ChtVp8bLqX1GmSW8jy4Jb6TnQwCggAsLGjO8s2
X/TAgL3hjTxR2D0OIK6I78XHQalfZgwqCeyxOOsWgTMtuwgGzF4y0lCFgSWa1uJ1BQLzP4XSkS/q
0TYtPOwyjBBJLb8EqTFmXkuYBb8GB9nzJRGgzPpR97F1xXALjgRmoB4c66AHjTUFw8SK0+dYQiP3
CEpfeVCLu8acntVwHqF2+PZhRJVmPy1VZAqmfW9ys8zUBWjmhCm8kg7pyVkDXeSZxR2IjMswwUgB
rvTYmd2L0uL/lJtxctAx0Zz3gpkLFwK/Bf7s6AxTDqdgdh/HVNOYCnbZk0dq7hY31ZcZuNEHXhug
DYt/wiFKP9Qclxiv/ekWPg+3RAmcJVRQzzornZQHyvFc7UGKiU8YACtPOfjSGw1w7NVKKRXAnj5I
ganOzZucBtfK96gO8msWlwzZY+ccMOwGHkJKARBcMe8LFNMip7B5L+y9yZD3MGhQemuAAvivDaek
4e8hOeI/xARYL8kcfgmRgkN89DRhLXdwnBGC+4I3AqB9SDTuLvq/qbJP+/o365r2rh2ycz3WfCZB
BSYOltZqAkmohcdZ11cn/LvIS+MrEvIoco6vehJYl3RQXmeCAAu9VT1X5mI8EH9TO+MSe2NItv7g
xbN3DSPrMSaVtk91ZJVaNUf4zwAxbt+5pj7da2n8PqqsUsMqQEYxhDK8mDRVPro2ScPfAwr0ZVWA
CLK6O9kkvMFylfYqHJFOv7vB0d6A7bpIYysTCwGTcVpbcPV52jeHIrW9Z1gAzpM6vc8g+J4NwAh2
HjSnKk6+lkwMkK+MgFaWJFOlOqd6xpyvzABoKso56dyQ+ZORAn+xDnnQGfuqLPoL7IjivTPr5jLC
FtlLVU+cBrxxbeEXqjQPTJf5f9rOPuhl8HOylelcxOl8h/DHcz8D9jZdO3kKkHJ5ChqtJjOMFKbT
O+nRqu3qXEIDNwLYGUqCxFzGz1uYGu6AVLATkmQsgp0zj9mRVfSTQZyDUfyQZU9dCFjsn9x+x7Ss
vWYLZqZccHUhCIur6TxFC260Nib1CjAiXJCkUkx69EVRDP8Y/6dJ2qV7trx29a0MuK5eC51ulxUp
pQA9Gx3ktFZXwcE/TThCXqzwPW5ACvhvYxOkpwA6r90acIuG8Q2hctQN8bxbdTUEIyS4ocxkweDG
Dkrei+CG7Oj8FJLk+H1ym+AGLsuaj0xW+SWyKW+0VcElu8hmMhNBgoXFvzfUBWhft9VRECqV87RA
CpnLZreiB24dNHg9+LtE0ZY4Aq0BWKwjWZW/HSU/JGqAQ+5Psx9AMS8XrlnOKFsbPtHWEnU+ClRR
Gsc5m7KL9IycliuDLGLw7/HtchLppYXqtLOdLD3Ir0zQmiYBi/DZ4up3Dhr1LAojjreH5D5cwXD+
6Jb7N5qRc8lRo5YcsBSJXH/ZjFkik9LC+E6qWVadw1LR8Z9ZflMO7jPAO+Mif1J+Bs7LYVQNiJP0
1dEry59yXDoGcMyX27jeYWkUvFTuk3WxFtLo1jaWendGagVPJkAfK/ZXngZot2Soxykdj6pe/yN4
YCkGYNRdDb+OeCqSI1k12JgRVU7KGO82R0l6rzivUA2+9TAXj14TckdtJERPbdK8yb23E/dpIO5z
mmuDYd0aIvT2mLqT3ipuqcPyrw3RbNtuGthhHQh1ExzkdsndkK0Sj89kJ5vyFFih7pNX7nZe0ec3
fB090GeyuRQQEXg2lHOF1ztjy5DMABGAOWM1jBHoH5tytIMjBUhk18hv6+ac9qCh7Ogif29sGmLU
zSFuk6/zqN/kyq1XCWrprrDS6SDXWq5K0has/1sN8ZUFAyD3RI6QLWlbHwepS2GkOIY0XQhEE9HH
oXuVG78+mnJptqdB9tREPncVGPaDXAr5kXpfc33aoND3RNCZ5VrV93axDUHucr2+Zu70M8Ar45Qx
G+Cpe9OqvIVpG57yGaJzq0+v+jJ0yGc7i23nPAczSGDs+HYqdE6UcBv0hKwkL/5/f/iP3yCb2F5B
dtdDfe253j3UZHAo7Q39IEOAfN875MYvNoCs8TWFy7te3BVO8cdb8weo4vMVNEjjFRGsybk5GWGu
zcfYDb8pXaYetyvMIHjTHRdK9za4qP1zhonlSX5L71dPqT2rJzQa+3nfZOF9O+gKMI9lHFpeazlS
tv5nm9eVM8IBYXKQJ6GP0xNTGJYuy4Ogj0g7mXCst8dn6WBXMx1MfT8gwXaRJ3jsrOEy5RbLkuqY
OwPGR+4Crvyff9cu0qsfghX2cgO4wgJI2Z69OX5w9QXAaBR2vcjbMLwtw7I8SVLd2gqiP8uIZOmz
c/SdagCzkj47gcIYKf2l2N7WPx7RdVP2z5U3XLzG3MuTsB6CrcBZ+dI2JAhkLGTB3pxR6L5ub/j2
LEubVIPlKVT7/tQA0juHTnSSfaY87NJjO/7zIyh1uWuytR4j9XXz036pfmpbH9uysu1/hx5s5Ujw
p+Y1gCu3S4HHFCkgt94G4bx8OHQPommgs1Cd9BM+FOTpmRfIHR9sHWNQ5ymf2xeHuQHrw3udiMWs
FnhsJy85oJSh7u6sBas6j+VLPrjdyTRnphKNrh7UoCB20yMwsyPBexLewZQvdpHmPNSHICqfHMyL
txsvf1Wq6+u01aVxe0w+HVIMaXvpsR+Uh1GKehmuZUtPoC+ZMZwnufpykgI84wRmhceu96HV7+Ut
gdVOq2z+0Tq4xl+5hYiSrFsmXIOPkOr+toVLEXLBulhJr8TBoYbEC75hTPSPqAfujozJUa6xFHLb
42V6glAua+Qp/Z5P+s2LjeykzuNdYpYIlHndRQYZjVG7hbNbop57CItg/QIY7U9I+dlVTih3XrYY
6duFDWNHw8958J4xi3NXzLKf2G8+nmenXJ6IbTBQNdW5ctz2+/R21A79BPF+u4pl5jCSJstnJnMz
6+Bb0IWEVAIv4C9wyQYzcQ/5UelCbg3KiYEuyqhZx1XHTCZb4HWr8+Q61wlgDvncM/RINIoje5/h
GLbOrtZVVKQFBTk3XVsHYbjUj7WRGCc5v/wu347Ga6s/zUbenlTTeJG7ut1a2cq77kdsTNFuLAqU
/qGQ/7tA2wYORb79Ul8ndixPSxxpWD6A8T9qmZ3Dzm/z4QFBdvMCNK26CWtniLrqxrPwuwyzbL2/
cie2MWa7MXygf6XQM83Jqw8WBGlkMRwDh5OCl8BlBD+gEHgsuWRyZ+SxDlRijxbwYL/AN+Q/g7l0
2Eb07U6uD/Qy3m8XYdsrW9Ll/34q5moj7KWHbaiXHyPVdS6+1WVrbZwjbD+Y0CLMIBNdpbMvKh6L
0kX+7Drlkk0cNnnV1k3y2v/C6tcPpfzOP2YZ67Fl7u6BBdyTEMQegw+9zF9JjhC6ltdkLpCD2QeT
+Q2tFeLJYZ9ciiYM1aN0Xzf95QsaAQbpgnSdx8mTKjO6rdjapjkj5aChFKkBE1smYfLvbMWKkpT6
H3PZ9deX8wgT52Es0HXr2W6Ap59sslTzHr3egiTUd1d+iFnfdFdXrzItk0mdbEmxnnqZFkqVRBCa
1wEEkK2zdNmqsrUV223c2ra/8enYKP/oEOpgDGPMlIGzAwiQX6Qubx5XPGEZv+xff/xcasUuUgb1
j2mk3ML1yZv/CSDaX+VxjVDSBTS93IOw65DckCflv2/K0etQBSinubhlevhMBQlgimxLuE+cECF4
yN5tx7YGlB1SbP2kOvg/Bq3Or+uvX57kleyxvTPrfGZ9mKXV0/OO/Ml/3jvZWnvJ5ue6HLSe9Y9e
n//A56MUjcRGa79rM1KzMq5sswc59r+1bV1k7zrPls2tkPuxVWVLjvufZ/1jOSO9peOnP/Xf2j6d
9dNfCpYBH6O5ugth9C2vOB7O5CqqeV2rygsvBaEUyJnQiFi8L2G2rdja5gxPUOh39Klag821kwy3
cvKt6x97ZNM3AxBCpODXJ1peFnlPtpdle6n+Z9t2mLx30u+/tf2/nsqf84XcX8Sg/caDi0Mb09pl
Liwfrq1YV7Jb/Y9YxX/r/qltXU8sp13/gpznU5/1LwyJd68pw2+188K9DA2yBpWt7RstY8hWla1t
QrZ1/tT2qSr9/B7BgP6HViOJkBQ2RD5eTnLvTG/lEV43pVXqM6FsltVZlZ10r3jbhnfAVNDGt7oy
LzRyqcvIz1woIKJkZZa7ho78wGrnvQwPRP+RZG1QBv6XrrYOGrZKDEFGl6KcIWEi/nb4b8Pt9ig4
sujf+myPwdb26XGRquwdgyYlZOHC9BrU2Tx0jp7Oe1n/JgAMCBcl43vQDtFpfePlomzFOqxudblc
/7MqO7ZXV6oBgZR/h2+pfzqDtM1ZAnZCS3iNtsF+nViv++X+bEc2eJWweMuuFoERY4mQ/LFy3LrJ
sVLIxGCrytanfjKIbm1//OOy59Mhg1cpx9l4ABX4XEOlwDVAehApNzSQHMuHq8QRr32TocvPkiy7
yJUpkz7PLrPq7JrMsS7ysm93dH33/whm/jFV2LrKltzeqOiJ6K2d1iBX7iB6YsQRMik6WtnD7JWk
Y1Bz0aZHeUXXOKU8AeOsx81f8iL/G9Wq1eCIdTapk4bkYJ5n1wSJYFjikNakqBuylbut7luBgv5Z
aO3KRXfYmS0MyBiQt8iHpWvB2dT9O+FsWyQAIhXtGrmqcl/qDCqTXhXvZQzPRPjk+nKD5xbRnXaN
Z366/HJR/7hF69J1veqyZpHN9TWPSE7Onjkd5SrLn90K+QFbVS7sp7Z1VSd7PpM5t56ye/uX9DDU
9zbWejtsDLGKC3L/S1fE49lACPCow5ilCvUMAdLiis8key2d3JnhINOz7PU8YJ56kuDdVAdvkZad
teUcalJnD2VQtzvpNXfZeFHm0jyofQZIbxiKXRPxqkvhZa65tz0AnhqYovs0cU9qFFr5EckgDJdZ
2R+JSoIanpxrowfNE5wscs2IxkI8zxzci2L1PvXH9wXR/hogA/sK/6Y+oBo3ospBVdoyBI+yhPRE
PaICEdtV+hp7DsqCZvcwxWghOMAWTjq5/bNn+fNzWjU/4DteelMrv4y5iatW6n/LS6bkNT7wNz9Q
QYpnzXvvzdY/HtF6Mrt+QMJBa1HHGYZd0NT113oG08uSvPzQ1dTeo6gDvCpCtkstFlsAk1DynFsV
+k2qeqiQCEYZqgTHjRFj9TguewglYSYw4CgQJtq5KezycZ6S6lG2pMiKwkH3LM8RFiYIbxVxcCgr
5If8afjbJHl2btVFyi9TKwM7EpQ4DksAeOf6rNziIkb1WoXwafgYiaooGB7arAAT5LUD6+GmcG8g
NUiveQTbW1S/pn6KnoelgOgSPftq8g1ZTeUqTWWGSTe6i6hyFQifGRbZGid4blDDflbJhD6niqbt
p3EMWEGwI7Y9oFWpzbXMsRTFQ3Y3DUP3qCWd9zQvRZ0B27N5tmBX02PbEepZutdKB1e0geyMOWE2
N446ujD+rymJ5se1BpoD5V+HZ247voos7wmVmWhfhe0O3VPj6GiWeZimJkfjDTB9YWjmzXaAOgNr
1Q66rSftDit4ZDBwAC+9sLyvoNrdN0uxVXk+z0lBDHVA2siGm1bqt3w2U2OvmYZ2k6KYgv/TWPSV
sp88WO5emBJsRtTgvfcBjLr22P+dDPlfBql0cOHQ/Xm3TPjMIBNBKxQVKjH9/It059cwT/S/pyYB
rYAgznswZsCu0cF6mjVyydaUWHeVm/c3vY/bS5rGxSO3QIPy36qvzajwcGWp+aAa/XuNatCDGyVP
g101UF+V+jXuSRw5iD0epSo7SIV+IL+eH+tx12PcsZuW7rGWYsoXg+VajiODTZOjQLtlzDj8cbCV
f3PS2byTU9WNqT06XniBHIZTZ4Ys2okPTnXYfkEbJL/DcE7W89bG3D41XXvMVWRt9j4Wy32QvWFU
OBO0LxrWyrZ5B9GieYV73j8SOr5KDaPd9hXTOshQ2YhY09JD2hyj/HxQ4r6rLnpcuAYC1Ib2Q8Ri
2VRg0N2jn9bf1wNh5TJF7UR2OChZXJHBTECzcSl0U2nPiG1qe6nK5clSdflUOWDClutjjyNAl+r/
Y+y8liNVujT6RETgzS1FeaOqltcNoZZaeO95+lmkzj/qOTETMTcEJFlUCWEy997f+paBXrw1x6/v
PydNcn9rFjWas+X8QZ2mIi+bHPzpuWbGQYecIlbFogpmFO4/2+JqG1sQkn81it1iT4e4wxvuKJyh
Ai8YXOq6sFQoKx5Kav1S10G4680hgPEeVm9luRH74yGsN6kKtamaJYuAtWTjFk48cN8EUXDqlsWQ
wD2xNX/7146+T7GTeQp8M14jYYiP5ZjhYbgsxJpo05llY9lgQlSLlajBb/D/6Cg+8t3759PdiDng
/+cjqT1QXyEr238fpu0KILe38VLKRANX//p1orf4kqko1eaUtouOgrSjbrQoYCFSnqNlkQOYOIvN
yfchFkb+gHhdjgmuL7tLGXK5+9NJrOGgd+TF15FH5sOxTVQlLCsHT4xJkg7Wk0EpPmQpsfdfHxWb
4otbqKM7CxD490fFt/31iUzV111Jgca/dyy/aipjxI63uTBfUuxJqVya7fTYTlV6tMeIghMF8maX
kWeUyVaskyJU7uUyHE62Wv/OQ0W+H8xCvlfD+tLxgL2Qm0bpAnSQt1+vwf+y6lY9mpSWPNkZhyKZ
U55TaAZPUSU9o0cO7sROvQzOfhGbV7GPSuF1iqDuV770HOunZFD0B8WPikcl2YsuvHOye7lpkF9e
wjqdTn2gpOdxWQD3UwdXT2pWzWZ2eWZTjbdsij4ITUnk+PYfORlwL7WJXaJcSp8yp4ajrWjtSmxq
fTPsNFxTvVI3IOK7ptH1v7CxAl1kjOo6QlD51PTYIsjo9baLvvKJUrDSMzNf341YZl5Lc3yghKZ7
Ncr32W7sZ0Oy20NWRqCTTLV7bWYKKWTLyK9AdGDphv1XYJntKyVbqjfHuIibjf+gUHwGw7YdqPdk
LQ7b9Yw1LHrh/zQhi/xn57/aVMOiKjabT+Xg1Gv82koIc1bxkEmGeWjSboK53RcPKorpX1i/u2Kn
RBnbAxUYzyh55bNoMv2G/II9lFuxOUKT2CvOlKzEZh3b+nUmSye2xBG7QT7LsN5UFNHHYJqpSyiM
UDvWsGKQRdc+FDYzPxN0jzuPWjywnqBl15U/WAexp299Z60rg8F1h9vJ7PPkARgTPfVy1a/Q+EQH
sWlFskmZQtQfxaaJERE+kKp/EpuzNL3bvPMvYmvqsyvP6/yqxdT3+GOwC6NBuqVZK58jHxlx6GNX
NeTVlUKfNdiJ/lY67WMSt/KRYoXhpqott0oMVb5K7JPoINrhIm5Kqc4uokksdChHkYmAoe5UDFcL
3GMzM7iJ7jFytGuu35qm2NidXWFYWK/BmJdHc7KKY9QhlltgweVRklk0XWWDmZUnL3Z6oONm1NyF
ioUV+GQ8QAhLX2WjctZwM8ud2ESjQ0m9WjyV+giSUuupJVi6Kf3kuzD9qKrJR9yV5ZZC8Sp9pYo6
2yLHtzYquY9X09COuS0Z93qYWecyMSiwWLq1k/xnolpyz6tNOTOsU3AjYs1eFrOS+isieA31u/9p
++ki1gyp/VP1qrL93z6vthTAdGZ8V49zcxmlinLpwgZ9R1WXzpvoTy77j/o4mE+NNcIHytXilIWa
Cdm4SqmIG+bnvrJvouuopac60pyXusllz65j45yWDgYsdQ0tBS7sI3KkDwn41TouVjZlQye55Kay
x/i9UygQMzS7uXP0LjhIppVsozSU76Gq1K44vDW/yKXTfHTkjSgj0mM4jJO2I2ZbQt0tjZtjwhzn
drcAWyq5m2R1ARkXRtWp5Jl6MsvQ6301PtTAyf/Z8d1H7C5/WtGRUPwMxt+T50COPbE/pO7xJI4W
WzaNZoWcsLL0/fem2K06SjJuuLWj756Bot4MPTG2sjmg3f45hGHpR5Py8oMVGtI6VQoVW6rB2hnU
++7xumlOiqZbGzPJpuuEj4vXt3LzyN0oU/pjW2+MnW+weaSvxnmwh4Qh6VgYm9u92Rb6B5pEYJE6
z3muPm7aLLEQqQTzuq6q+hKrbb3TtWo4RHZr4O7rl9gSdBZ8LIpVefChzFRLsFh+77/GwfiYRLr0
R6LS8vuLslwBFVcYn1M6vIeSZL0oZpNBO1bm+9CEDc4QJbhDQm1vswUqLkt+euzT2NgSDkjvbKRA
1Dg3BvEzHmSmP4evPIDfEB9Kn2qADzLVSYywGYQnga3/ySAjq13/EGDN0bS/+o6aZTjFzYPTMifs
+kq5o26jozwHhyV0V5ZHcM33d6qq4UE1WgvSQE5xi1O67CjWLKsmBQgC4dwlYF3wr/mlWIPzkKfO
izLF0lnvHYdzAL63DtP6IDY7DfJcbsXdXo17wFQK47J9V1LqVjS28xggSHerIZTPfVX6j1E9v6pG
oF7E1rxUgFuqcSe6Oop1jBTDv4qtsA+2bVqmv/RC9R/9mVxiYTT3pWZZj/529DPrNeZVuW1Hud1a
7RC8Feq2HmrzraQiC8ucqt4NwVC8YHO36o3I/sU88oTJQ3GpfQl4foB4o+tDxf1uW3ZEBRlnnHUX
Jcu4BXY0cRMBXtMi7Y+wOzSAqYVW0D3+dGi0WvMqszM2A5aCl25ZcGFMXoM3sic2xQ4StsWlmXHb
wrL6SLET3xx0FdUNGI66xO6Ki7YsTFC8R1vSzrlVzb+IArx0ZTS9TdFS6NGi54ADBXIvVV/ieZje
xjoyVuPSHi3t/7O/DXLpp79v+xyH8rRVE9gA3/5z/J/2/+v4/7O/+F61GlBuO/paz414NTBhv5XD
VN9US1e35tIGLqO+iR05k9/vNtEFUGRzK5e2f32WNyc4K8nZxirvRLEwFrWlUzXyhisj+6dNxj7a
yfXNTzexc4wdx61r9AZBeSdlrYFgEs3XqNRDsLa4170ejo2XjUpxJxajzv+r6J9UV2mqtRom8imo
EOLxkBIbENrlU7ssxKapSYjuv7ezyuuZrsF6/M9e0f6zKT4h2mDbHfOIgrafpu8j/WynPPTm0b4r
OV3vPfYfEMmc1wQ9ExdVme8dHy2pOlq/JrN33jUAdEQLneHOsG0MRxN4K0UqR2RfURMjPN43pbTR
VGd+hsgwbDuOKoCnT8iy9uI7woxyvr5qjTNO2M7F7xQSXcuxMa+4Uzlrj9SNGLgOaNpGbdrxoNYh
zO7FcEc46nyb6xhhgTiXyZfYIRY9rO61TZEVSvTe2uupXgLXaf1bZiXSDUB056k7BxuxZJ5humiw
Y4CQW7rLEARdTDzWW6nK+i2TP7D42lelt28gRobnKMYJPuna/i5qemUnx22298dUv4SBiieGVM5P
aZh+UXSYffHhEDv4g6Tr0LGw/r3hJ7PVxi64VEXT3IplockMD8MCXOLSQVMXKVJDyYbRlhclRRcP
MlleD07RXUR/0Q2DpzWmkRMGaMBpksWTnZJ5vGT75BYA68BXrUmvQIcwiDAwRtM6edzgg1ZfjKBL
thXSmnOSIarQRn0+WTaVxajjzaOVDdG+AGV8dPTI2BP2KA7ONA+HrBrHvSRH5THTCox9/D46JY0P
4mmw7FNSTni91gRJoi7xN3HbyjgwyPXGdooRoSvQZQBQ/ZX8RLlOY6u7+dCe4AZTO8gTh2qgqu/v
5w6rH8ydx4fIAI/c6W7fhQSlgkJ+bMhBr8JR1p5G24blDff0Ge+Z3q2iaTz7+FCBoM5Tr5rCCBIW
/DjeTQg+/HT+nTT22seP7IXsdQPXJlq09nN0Ty3pV2TK828p0X4T+EVebgQEygNb3WQtL2d/0Lf9
cgQ7xr+DOrASi4eRCZU5AemkxOR3QV2i2unvDrUGTAGz4QgbdbzWGKkvNP4Z6Fp9doypA4XMHcDM
qNxljQJIBnjfeImhtTAoH3e5LkUPvuRYF0tBTSuM4EO9R3Jn+MOuT4fpRTeZOylK8GAX3CnKlBdg
A+TxJaIAcB2UQ78Tn1LjZF9rg3LILWXwiCUWBxRBMVPVpTLYcDDk8Fv3u0mfACKKLmLtr0Zz2SMa
/73np/uYCT4hX/BzHNFWVTY6NBJ4qwzHwItRtlg5tlL31GFgeRh9OQNfwSnJ4G0TtxxQeiybEO2c
9dQW+Fwum6o+IVrSjWIvNv20VlzUibGLyQMiOdNiUrAs1DzE76nUp/I4OkmFgwVrYvHTR6yJNpzG
6d2olCgNOdVY/4/PzQCjSgTq/+PYYvOvr7bwEdgzEnL/avv5iPj+MSrnQ5a+NFMYPvDM9d0itoy9
6qOt6HPtXnYsf6sNobSac/7NllPEV7MqdmJLfEjXnPu2y5yzYUg70EXzxekaJIVt3j73o1W52mAF
720gPSAocj51RdnkNo8DOOCrQMnViA5Aebss/iKYcQcdJP5dRXXMa6dpXxa7+1VidOWZOPdRBuJ+
RihQnXOlCjfgTGc30eXq/LND7GWA9U8/HUueorVWcvdEiQzOzcsRxEdEx5/N3hwt1xpqcpb//SX/
OrQ0JuiFVP8ppUYVYObyJT8HEJvpIO9IfsUHzx4k69SNAQZEWIfi+CL1IRIS1brqkByvqbk8fZWC
CgM9tL/bUPpiqZTaO4tQwdmSMS6JZVD/35tLG07dwzlaFqKNEkxljS8aWZBl788O0U+0VbWcbfQB
VwCx2Zpavo7AwnhdPBHer+rfEcIFp5DrVyWYkL/15fRklUza66nx7/M57z1Kxfqb2sXQMK0xu7M1
oCoxELfzZPTDrqCqFoJjRM0+tlV7I3VggixP8cGSo0ueytUmY657lWHtEjEgep0atURgvcge+XXh
ipi3/ZyYEFCMWdff8BR98ZvU/CgN/yATyAwg4aBrSuqEofRjUbYm+D6CDCQ0uq9xck5+nhcfWhO/
SzpRap6WFNBTNWQYPW5YOqgFA6RnNmfDo18PDUxzJhBi72iF5THMkAKKvTkWnie/nxtX7I3TMMPz
Eqac2Du1ZnqpJf0tWY5ExiO/S+vqXuyLdZuYE6AlxuTRXdnK0iXGSYj1wJijO7EmFnIWvM6qXO1/
msQabqihF+Pj8/2pn72ylVnbmESUK9qsJgQ3aTfoToGDrn76/XyPPGTnRi/Mgz+r9J1jXKlQIt2P
iVOSIvJJniipcnTsTjnK6KjQrEfKNp1BxYgdYjHaUINW0tKnlqSp2vx8RvGlj3IuIdv992H+6mJY
MRoycfCfo/XYdKx6ayq97+OK3X4a8xV/9ZxNSVphh6V7mukgBFsOLw01EkEUrH99UOz4/krxA8NM
9jeOrj99t2niF/x8+eQkXIK+1cn7Jmy9//Vv+un9z3GVzyyA2/D9G5azINb++rHLj/v+TWLP95d2
ZXYXA3ZFKr41Wls+Fks30cHXa8I8YlXsEYtJnH6xqtsd6Ibht0NG6Cx1w4bRBnZqY3Nukqha1RhY
BBFSs6DJ342imWDoUdPYy3sz9Oet5XR/KMudvBSwohx99GqCdaRu4kfhwAdzhm4fpu1nnfnOhjHT
0QZhGlVq5CnmtKBsnQ9TwiI77lyp5kEOaFYHh287xBgb3K3sOnlinrlDhPeoN73j9tx2cD2mh9qv
KC7uHpVg5GDI/CBiJ5debk5WjP6youqJgM46JbpV6Op7WAwniaznVGCJOIFgKJeEXyGRdEjQ++7Q
ETNNdZJjJCm3uk2kqxwz5S3xM7pW/lFnLIK93NI0jD0yqTQ5f7cpmLi4czFk+59PBUTyvKwGuYRv
qnQVO9Cgvbcziquq7ZFyzvdNdd+k+nAdGAi1Vg0LPWdKPsyUjAAvi/khwaNUYrKCQw62B1VnQXZo
R3dEaqo71Bsa6aVXRhzAlsWU+rd6QMefFUcrGAyq/lkURItXaMzGjVrAGhNtOQSG7YzLGgHT/7R1
MwMJkKbqtsJFr7AN/y5bFuAonNKqrq0Jrilt4eKMjGGu87KIUq3c2ZM1uWKTJ4h2jaFRIBhqvpt+
2htTf46MVjuIJluqVLhk44xdaFOsRZtYaKqvkiaC2Si6/LUDYp42Nd9fLJoNtSC/OxX5XnyxaPPD
wTWdVvPaqSZjvfxIsTNK5PxomAAIlyaDsPrFsiRvCML4VpTrAkHwtVWU6EbO/GuMKn8/KNoZEHl6
GjGruoqFPcP6B2tlbH7a0qnPMXGDzJ/IUiwhafQ1PK+7Q2IkxpVgv/H92S4y13Ph434Utg0uWjaT
Nj/FY2g2Snv7vY1DUrWpi1RfUefL/rA01OMyeI4b+252GB30c0WuqOr0q+Mk0p0RHYNlQ4vifxaj
Ub92RC0Pk54u00L0Prj/UZjx029MoBylM49ecSBLLky8K6IrhnfdpSwm7/uKmssooNa4daEiN3dF
nQU3nSDZTY2L+9IPxqPoJhYMyVQXW6ByJzZFXwXKumdUVI6LT4k2FBUpkoTkzBxuXDly4FzTXHOu
cLnng6Z1b4FfQwlZ2lUr63GSil0/tlH+i24QMPdk7sOz6MHI7ypHinaMZq6/YoranRQ45hWxqHXF
QaxaK6GNl8E4W1exQ2mBe8olyRmxKXYATNEvVcqAEecNCXJs2JJK1rRVH/H8TXrj9NM3JHaKmVlj
bVO1ijf2RMUEOMvwVqKG8LBnSdaaBRltZbWVv9EcDXI4/JYbqOfoprcN2lAtIX4wEg+1tRRTocXL
RCwYu8y4ZeHmqc4jo40ywA5PwizEX0h9PuDhf9aWTfh6z3mLlx/eGg71d4u1io859EGsYdeckb8+
tItKqFtKGMWaWAyiUHJZMKmlcFI0gq7tto5KxnuMAb4U00P4XXi11HnLDLvrF1mdCbO0zGIX4cPP
gjEyUgexnQnVQ69nz/oiPOoWJU29/AS8iVAemUJ/ZFSA3aBBEhSAu3sQC7VqxxmDo3rhb/z3qpo6
H1GiwsBocrCPYnffzyhExWoMdgbkfxKT5gCcT9IOyt73GbMnLEgSOCOxbZJCFGfxezewl+MSldnC
PsHuAIUZ8gV9LU2ahMSu+zN1+qcPLSItqu2I/ZdnKPcBvo6HoutfLE7rMcIObNMq+ls46c56XKpq
Ew5TOEeeONla/L0/Z1usif8AOaxwrQecKwmXtKPcqV6dBPquxajtYGpFuTeZJCRVXLuS3G0H3XxM
+asNY0Shj6hD5j/MJaDUjMltgPSzZHhxjYh5EaXlS8W1tfyzxFoGtGFdgQXhvdsrhwayRVCZJLq0
EhJfko6nv04MEmXOm+k0IBQtZSVJmU+8n4BbFRofehZKa804FUM9HprQHL4Xmh6NB19dzlw2vWWK
Wh2Q/FYHJ6+AjovV3HZ6ZS1WhfWqWBOLxPIrqp0caBhL7Xyx2LGUWoVAh0HH/3phlY6V76MMEMCi
EV3+TLEQf/DPZpdpkGUUfDP9RcM0LzWK4nQUQnMqVtuZgFeeWZP3858R1+nPplhzlAF7KwS8PLwL
OIEstKXs72dhdHq47XTjmCy19+I6EIto2RxIcWzmqDmJptI3MHcIbEYjwtagF44GptTz/+2L4leq
NDXuo1qOBmxRjX2vWp067BMgX4jkOacLH6LSsTEQC7EZR1CIlUj6qhlSDkeMIVt3bqweVxQpHo+W
XXgaNl1tMU5ukGGtG+JP7cl2xSxGlf0tsZ9PJx0flHIB6zIewTe2wHAOKf1E6nytZj260eScFVXo
wigjUTqX4cmkFuYc+N2KfHvjDlN2yRReEblTGZ4DZfUoV+2KR0ZJCp3IYll1e3ADy9R2lm+o79Xd
POAgZNp40lrPbd3mG50kDFXsXY8XSxNsohYjSj13pT4jP0KZoMcLl4dGfKerirmalEla+1KLLUyv
bmD/g6ebHzU93edlSfwOS6Ko0V+rocKzcEo34JeitYHQr2i7UxjUssvLEWVyWBRegyAj7E6AX6kn
iUnpSjKp1yAmqIKWagWULdoM1eIR3WpU4RKiIDm9mkt1wN/YbrwSREVjE2vsx6/G4sTYvYNVCp+f
e+cUTEm8ijDY8vNYhmuKRWmkEK7uZcC3WgwdH9PMqv+KfRTZMpVUq3E27K0P60Yq212rhpwEOHSR
bnKm9RCteDPo1MUMT469hC4xgmQ81nxavLqXZ4uiwI6xzH2ebDVpQggsUe/fDdKWEcW8Iv/4xuA5
XNsT+v1SMhPYRJTp2DNjTx1tjg0ejfJN/vAgd6ZdYt9GEEg7Mp7yiWJa3DNsHBjknH90iUoXzXwX
AAy2A1vGa6vTYU6hegqlr9bHW6Yez8sVpMZme07D+Y/BzlXe8KKsmGRLln8p1O6jyqAjqdyiK2Xo
MWuaBvKNoYVjjhzrHgHRU5E0OOCa6MRQcHsp4QRNRxQ+J3K6MtsFKQJr2R3V9tnnfeFBeXXxZcYf
NCOFY/NdZuVEMCHmfkVVzgTRyzh3lbTJgsa/TRDX58r+Xaa46gVy8D710qa1mQgOSu8tA8De1MIj
tXIbwwk/JTisbjHiTayM84tTEbAgAKlIfywsEuEaadFeU4jkObF8g7hgr7Qp9fywf5gUe4MRLuUj
IaVYki6TbWWGJCUfSaV0m7kaO28K03Ij2U+hlOeuEWf+uk5z4jN9vjFMqTjNIQccWiKDkaLcBWPc
gqac9p38zsw/XDmT1a+7+r5JsGqt8esinr82nfJVaXvwLACSbA3T47Z/oiJXA3YUhytcPDOX0aCy
muGvug6GqW47jZkbW+HO0CXZ7UF2mbH+BEis0imSBPOVMj6qZC+PcV+xIYbKSrdTtMBg3/QcOP27
H1Q1UKfiM55fZjUBvpaGHxTnZl6jPmKh+NhTL0nWBVrqcHRApi65jXbsbI9Y2zh1FiEzioBNX/0i
fAPCxHyNB+NSjCTtU+ekq3TLlOGsyYz+eabH6x7X4bZsTv7cYSCbT1vseU3cZfNwN/3GOZt49UOS
d29Kh6G83E5XPWbk380LrrcgEIg1Ook+nSd0DmSyo2YYsGHANbGqiw4gWPzec5LcusQUWNKkfTky
yAp1pVq1W8697KUWAX8sBY5auakzw7/hbdiuSe3Eq7GyHs0x87S840EggaFN0xc87lNPcUh4N3Ub
uU2TPVMvisixZQ49JhF+SVRvmjVGwotPLJXR47qR0idg/jfQabbbPPcmBLoqStDdD3s7Uj8LKfnM
IvWjqTTMAmvI/DJzKCLc23zopo2dkSyIFGrZ7ZQ6onAKXhSioGMG7G+Yins5ri7VEqjKpyUR+0dr
LKwXBn5wSKls0+su3Lt6PUrmIncu7/owdqPCJFqyFOpWwbgvFF4KGTVCJvA+WC88Nc1gFSv7Oovu
LAox3DItLllSfGWata8q872JmHiN+jW008zT5XRHoQrxIL/Fr2Xw0dXbw6HFzSwAVe1VVKCvOy2G
yDP0iWdKuNGrUju5kpGPnq9JHzZko9DvKUSPtLWOqZTaWuZ2GusHbN5IQ2f6lijA1piJZIb5Yz7K
Gx1X740dmtQPU7MSGVxmUvHiyEV86FdBaC8MsV+9FkIbT5+muU09+DMPYT1/FKP5rBbTrTdXamZW
GzMYzzNozsSEPNfgP6mY5rkAY20XDZzBQiWjpjf7xPcp0za3QyR5doTX/esUlW9OkD6YZXcaTWoa
5eEpbNNdQw1OMnJNxG2zAckGmqY/hYADKWgDjFanhpeUzMCl2tNq7k+o8ka6q5piIIg7wYyDDw00
AO+KwHib2vENb+rMtVLpsbEB2bSR+tpkyccATk+rxlf0ZX8o26UuVtvOfbTv9OxhQka+SuXiV9kB
L4/gMPUJFdWcj3sdE7FtQRqAmj+N2FEzb0lAAlNr9kHX3fA0wkPQJj4+tNafRm9AU/CGxWMbq/dc
B/kLQNmV9AHLSzkH25Se1Da/JaB5XGUejLXuONvRdPavWQOgD9rQvhiNFt5+QrH8RHlEiI8mbuxH
TDGKC7phSvgssOkqd2TpE9khKtwaH3LWnhJ5eOn4UUz9niOKMCB9pk9OLR158t1TXFa6XWdx6oOL
gjN9YajbNh52Y+Fvml0z5JuG08JDgpk/ucPRJbcXMf4fQAFb5SUiSrVr8VOTG4zFRueUFLA+Oy0h
n5Jvhoi7d7D9P2mKhXJCfVo+1s9m155Up712drrCz+FWtsGbkTFvREKGdcOQvlpo6uGTFv2K1Awu
DzrWnzPXBhkBsPE5w4ZaGRjRjGtbkykw7rY684y9w2y5yC5Yj9aMAyKZWBW3S/dstgSV59QeXTg8
d2k8Nm5lQQSUdQqOtCx4KMz0T9mOtZu16eBVTodjJKLDOpT3vez8sjQGkVMIOTsP+qPWMMouO/+t
a7nv5k7dmMC8raY/a0TvIKckHog7U0rJhlY+KFFqp0DuPsMgpNApIISmETuse42TbHEasTyZeaAr
mdeploPg37bdPh4yL7tvMhhRfSLJG1WD2dDU0S8M4Fsftj0vOEaSN+dTHrvupAAiYzZm7Gy/fZD0
Ceym073pLaTxSYqoe+ne6sbZBD1I0SbCo9hJHC8lRFCT4EgpjPdyWeLmYRBW6fGqCogIdLKcEbFO
dtnc23tMJp+tCHgPb/CuLz+VlrHxNHB7FvB14uikSwUOcwMMxZjLpYp+KTx+PNRJVDXh3zNH1SmI
ii9MRkNXVzrSStqj39gYleS/Fch19lyjklBwBPMjG3/O/NwF1dFksBi0+aV3SBriLwLq6oyA6Imx
9pNN0mJlBItXhDp+TAYzgMTux4vt8KoxJy+xu8VhkLe5iYFU3MBRrZ4TteLuGFZmPct3Rp+NDMbT
xNVtxmBmSt1GEH31xLPbo1EshCxjhPc2Do9GMawV1RgZWGGaEVmwHczuKg1juY+k5KoFDMjxpM1V
I99qRKaqah4Y0Ib9FpG21piZR0Do0QyD3/CtYKcm1OyFSsUdwEUjfRH0e4+KZO+b2ogzcEu28pKV
YMxA3OtuSrXtbjaC2msgYjpDvIpn41x3DrWp3R9DOmC1fIowZs0JQgN8pPYuKddIGa9xr+sbOa9e
gSwcunyG+FwsiOa3Sse4enQUxPpF+FjqFiMhaqBsggRuJQeMO4sIzCQl6Lm9pWjJwBrSGlaxibjH
nFCFGO9xBwKyHyY82011o2vTgyqbpyrmDgw5w4mOqQRZyT+G5fde2kIcztahYm4jc3ybxwOVM48p
FakuviDVOlM4T1iJX1BiUDYyM1830Sq10xKCN54lyHxLbdsKesiL2hwlZWNieOQ6hnSvF/qmB3C7
PKQKFw4qUqiJAurtQpfD/SPhwSZpR9CBr32o/VZNadr4ag8sGQkpREOmp2kK3o4RoeFw9RcS2gEG
JtgmhuhXGOO3UQgjKdG+NLPNXXMk3G9ATeK5SQjRAC+oyrfIllWocpaX4HLqSg5XiWWo7wRc/uCh
XB77hKy1SuJ+wqooUZVfAPsyj1IZBJSa4slJYSwfWEfEiD1VJbFvJ1vdgEurjOPOUnqbcUBcrkDN
NdBT2pdYqcBRt0cp4morat1t0vIxTnPkSOYBMKY3F4yfh9bB1ZcghWum4XbAcRxq53wxKWEv9c9J
cT7KbI49CtlKLtPuZuXDq9UMH5BEd/M0rUxVeSvGyICWPIDoRXzhj7UBn2TIV+RB5FK/7xPr1jU2
sow4O/d2RwKlkklkO6+x0eJon2kPfvur02VQ3TBEcRDDcUe2fG8M83Nq6CddMbl1gxY/J/IYtWzd
lcw6+iIfvDCSrxiOPKo9rphOl2+CcPoV+kZPLaB1I6GCgUvsw2yeX2znl21KFImoC4sva8dV28YM
sBlggq8LvFgtvAmKLTbnbl935BvCrVTm5zx9BJvnkOz0d1yTq7oMtfUYK8zEeoWuapSvJdXUVvah
CQB2EvSjdgFvcKej5iS31kMlv0hpSqqlU7f+CHNv9DHDS8GgVVa3Cvr2I6wovTe0PeOLJk8ZYAyW
azCqZPY13MnJnpG0AXU4xaUqclZK0Zt8DX4IqSOtfGpz80pTVrYdf05W+BKSp5ymLltJPWzA2FGn
vTU9F3qUrn11m+okpHN0qGhQg7WJD0yhdy9JHiwRamb+fsx/zTHrFS8EciW1QqQVvzppGyMinczk
cRx5exu4em/KgSFHb7akCRvSwyEm0Y7lwFD+LH08MpKwvLRBuNEwEtk403gsE/V3KiHYDWPI7wtv
qGo/qEh6JCFebCRqVNyKO37tSBZzQ4dbaRiaSz5tHCjA00S4nXquyvOTADpbgSywQomQktWKG7R/
qU8sJIo+Cz89yZYE1DwucRbyDVJPUbMLAWy4FC1Zbl2on4MGdip9VEwr3waF8mYp0s6aR+InDtU8
WvlZFKBO4XV/wpt5Z0Q9bCo1vMwghyH7JskKN1goBPNdHWLheh15m3IrIjjM3ymJofS7/8Lf8uI7
WCxHPKMUjM6z3npylPE41cBI4MzhJa/Vd32tv+f8s0Ci3KLEUbfSYrkcltMpNWSo71HebaKIeZrM
2L8shyfuUcpAKKpfHofmug6mLZ8jC94FgG/DPbZCj4miSh4OWNsnhKS+O1Q+1UOfzvhc2dozse0H
K/svus5ruVFmbdtHRBWhSbvKsiTLaSzP7FD22ENuaDIc/X/BzHpnrferf4cS0KAETfdzp5bRJsRU
e4JxRnQ10olTlvpMU+miAosBL/cmJFtqvaqCXvNdd8wfyoBLlcOZoGD7VPDjrWRvPWpZSslQWG8d
uKUR9t2G9J/ZT8UPz5EtXsLJORgZA3QREspH78QIAKc95rCeiXerai2IxjgJU7B68KPwsfyi4w1A
fnqUlUPUPWaCmZpToadJemJRhP4WVQQ1jGZBHlT/ggFptoPD9ZC43RlYAaGflt2LLGw2TALP/ezc
OlrPxnsovXe3rV9rnQsztV/Jvng2HbkRITmFRADjAk6Q7HhXV9wtyLpgiB9qS39rG/tDczvqyjDd
aovsukSnGJPw/Hen2EIx0R1Ve58qfMDpAKDBzebNxvdgnrx6WniecCrEUvucms5E4a7+Waphp1zt
NSOSeOVGVr/uCwbeug2bIeBqYRTTysJHKi70lS2yuyJoPqRAQhG1E6aU0J+q9tnNxMnKnXptai1j
Kgn9Xsegekg0bSPmfN7WN7ZIwYmiT4qfUR4dMK64q+Jop6f2Z+RV1KkqUECSVIlSjPfmWN6nDoGi
lcqOZUdkaquXW1jh76lRQxc1Sei2422SAjwnDfy3QGIcbG/5CKc2urqxhCTcn6Vm4O/kGNEK0WPQ
W09Bg4QiCH5NUnsxiRIanCJ60dIfeCZKezLXWqjDxurN+xHvsY3VGD/dtjmafvxc9CDrKAA/m2D+
saPsx2h0t1SiqyZtAfergu8c9/dj2l+KBHpeEL4zhHgnWDVauUW3s8vxR1vOujydB7mW+zACpwLv
cRO2HWPzuVI57EHxoo01UprVY5MAeJNqQvTDt0mkSGt5zjPilAr7Kfd6AYKufZ/C/qwrLKR9eTHp
woXr7Zui8NZ5j8mdbLZxH7/FWSXWv5Rd/rSt7CMoS7iWZvGY49bYuDmdi1ORtmQ32OOdJtlvA/Lj
YTmh1TbKEzqjZ1PrIKej/EVlcRh7bAkjskGTRKeo18qOqxHO+SSsjQ6migdXiBZE9mt93UxDQlJi
nO6m0D2hoHx3hPqRTdO1w+cLWM25cIfcnBS3Nq3d+LKAg+mFe7NK1m7fQjjWSItKpnvES3e41k57
ZVtbG3sDnj8GeZTZ2jO5u7pJ7w5kOuCiDw188FpM1vlSpeU/DS7FG5d6yspiRMdVLC9W9tqKdEOA
6kMVNW9RBwQ+X4LTSMQUxBJ9FzpcKOgn7qcs2FMRfwvc5p7K7TXAKJ9ZAjq0TBlbUohOmcifm8j8
ng+OYKIXMaxFT+X5uDyJhgejjJ8XqkCoU5SheFwemI09E6r9VjbJT2a/L6hAmyO2+WQqT8EG3cub
XZ6rMvjO8AA+RsQQJaBQf9YAciqDsJV2tNOtl5sHWEaU9ZLRYsigQvIhtXPhlto9c83bkFPbnVp3
R1623BS20zOnH/xdPmFFM4ksPcjqIgsNgIATbL1U+8m8dzWihRBx4B2GSUM3mWNZSUhWOHjhXRf3
TBpxTgDb19ZlYhNbPNr7sc6NOy0DwVIoEUAiXCZqXqQjzzD24+irI/K4eFWNZDANhpU/aWONabyb
1vtl9fc2bOgT7ss6CzYuEg6M+EuTZ1VD2LibF2QZzOlPw5snYsy4CbBw3GFcK388Fi6SdEROPxzq
yIaAf+parXbg++wmg4FqKwIqfZjYM7V5nbKq3neM0KueZ1hXUYCMm2fyhd/bJpuVXTx9Jq0/CqPz
927wyyWzcz1mxjs8Mp41NXS3RBchOcfZd63FULWwGNo7vfEVSI+bhhF2HgQfViLaNSUib4NtgPAt
TJx1yXdy6JY8dRf385At0k6RC4cvcH9Gvvmzq6Fvj3TCQRsccWLGIJ2KVeObNz/F9NvelaN2UfPb
xTMCYznQp3qc733vFf88bA8lyRKTXHdjcp505ykvr2UiulWS9c8yBH3OPO9YlYKSpntNTdTkrvdZ
DTYm/qF6GO3sMZmhA1/LKRsO1UnoYb+uK4s7wicFHlXZHfkYcqNCNYDhNxsG1z23tXWUnSBQx2b2
drDCSGA2AbNDd3AkMNwST9TUcnFoDKttYpfXKunehnwOWhySbh9Y+a8+nupLg9NGSHlbt5kpW6HP
A3a0wAcsa+tH+ls8uhc//GXWFphsRR6ax4SzjD1J95g85/1rYMW4C3nM0aLQCldIrFdDg5fDUAxr
z0+YO7t2vwJT3SexbtxSn94a71hmt5RYhpx8KCM+iZbqi9OJe+bYL46e3+rcy7ZaJWKIFuEbHiNI
2D1zj5pJX0P0oBucSYcusUNUDilSteu57LntTMTqJv+xOaOtk0YwpJ2me4JMOco8WWBhO91z3ieU
/HlPqTLoAFewUEHiDuLeNwNzOI3cJU9m3jp1HANFU/diZBgC6haWL11RQquiYGWXn2mi8H6R/SEb
qTMbme0fTXFs8qZdjSHAVD1RfHLd9L2lyMfTptBWEtJDnRXRMUy6eQBtfreRuKyoVobYnQzVg57n
ACum/VHM0FPwQ1FhWRupxti1OdfULKHJVnch0sCWwchj4HBVyoJiZ6ujO+nuO/R1azgq5daXNi7p
I7CHMyfWtIqKXzy1PXgZFwzOCOm+inCpYHi3Gqq0fVRkpm9q4o1mQ/4TdflLaKt11lK3GXDUMHrK
moylymPSKRw/eCJESgRr1cb6pen1Xc6YcjW6KKfjicRyoV/9Ulh7obdqh0PkcVKJu3JSuY1MAlum
kIdDGIr61FNvTz0I7kk6vDoSkqnefAM14/+XE9QfKrJBXCd3WUFZnXkrPrWJQ/RKt8OLARcJJeNz
44KfqoqifWkNGqJY/CAzP99OjcXDuK/fsOjZSnsefxZI46buaKf0pFlcvEpnsg6uWcBmFsV4J+oZ
E6qg0xC/AYfPTSvGtRl54mg3tiListB6gQC7phDIjcY0y7Ff86zK164hgzWWKxIuJ6rXMlkT2SYx
gJpvyWs28BbpyC1sZZW9FkLMeQrqbIvk1jj8toHROIckTiEwcdsj83mtHL6xsnlL9ERUYkKHbg1I
xvG6m+3bEIvT/IzV53AKi0edEgpXlFwF/CvbKK2x+64rpnu8t1GOO4JGOlBnRlkuWM/W8cpinYTd
QTBxJ144J2K1FXIPWGzhEbPzu0sREd6CVvZdd0TzlJvBtkvGm9Wjuuzc7lsdoPWEBlTtJUE0dNHN
dYgnGmm/BClBlHXCj9Jy2o3rtXchGCqFQ9/EGCUcKZs75Sf+zfxEY/LQ6a1G+LSHAqbziN2QCBNU
CZ/WpEJnEjbSkrApuZLtALs1biRU/+VFjA3dzSDNI0YlxcSwwuaaE6XxOYT2u27+6obpE+sZwi0w
CrfVw1Q7Os44AXXo4B3zLY4WprPTMxQUQIa419SITKh7aH1334MxO6T4JFG3rSPtu18Jb9saFYFr
cVpcQP7cbTZ5pOMJMB1gr7VuMNJhnoO4lxEr89o9xj5ijSdGuuGxfUysYLxzAh1sg6mPkFBy3LAY
dhpe8PCQnxst03eV94DHBQNDfXztBuMw1TpV4aH61nQgIk7frM1Q1uuh9w0GitnEpw8vUd18zxwg
MuuX2cUPHrN9JsE8FbtugGrEdKAdAKAjX2PMfqjQjV9D8ki0gjBrwp02fa19VkX33QrJ9cqCS9rC
rRTtZ+9R0C8TSvCwK18aigLkvfn4/kqH4of1rQuYHia4N2wR6Lxrs3otcsfT4BJdkCfJoyZK3PPt
kUtuKotVARVlY3TM+dzZE78u5Zdu9R9NpzNicfqDQd+zn023+yL7gLtBeiXup+C9zIxNt3riGyVc
VVFC+cXO9hEWuJANN6mWHHKdQOcqsB5U7Sd3Rc21balNyI+8GksfeiAguKF8exs1fX9felsL9uzG
GwRpG+37OBZXnrAJo2BrJUrkc1Uh4YGUuzGZBbsN8w5C2yDIT+VngsiKqULybOp+sI4UpdeosGNe
UTjJwqK9SgdlrvaTWnv/QwsPoK861k7ivquB2aZB/nTd2ZtFMDWqaoh1Hf+KoU/70J/qazwvbKpv
OUzau2WTkymijKg8lKnDt63nCJpgOOTQH+HkmvSlBKt7mo+Lf9WNm1LRDwel8ZK0ccJ1oN9q7CU2
hmm669A6eI5jb8Tk38I4EqjcqGkXdd5vq4CJTN6jg0hW1VCooxrql84tp72ZWPG2q7L7AcoY2DHo
nFVlas/NQ7Cx16b4CA9gtSBxDOHoY1HpY1NBdXhrVXV735XeUyb5QeWUrfLSqO4bvynJ8N55PPS9
Ek+WBngD17FrFYwU+SkzNtHw0bcGLuIusHzSGq+WA7OwrH+UCicXFF0MhfKtX7nXHERsU06iXjNo
3QZIBzsgVjxz5qCN/iupxk3gdA3xhXdp1Q47jL9hLgb3/hReQoe5CtOyXWqW0brXUuoxRn9nkD/A
IGf4osvFPMr1HgyrelRtShnGCV+zEfxT8FwKcZCutPHXQH5wEljGfWxb3aaRebjTMpIRlOH9cm04
mnnzOjRdsBLYIK/dUV+79Uj/bE2fYvAOlUVMdvLLdbhApzz7qQa0tbrbMPbTCDGSY3jqrfJblUKm
aLi4zPoFHcfJr2D4hEG0DeIKF4/WXLm++DkrThiI405S+6a1Dkz3bMK8zsBftl3oHH0oP3cIFb8Z
c8x4WGqg7QU/gCs+6wyxJTqiguLrbgg8TG2S7MV3wKlNl4wivEDunGK8dhbogS2C79EDDBR6lXXQ
T9vWhLrfVZexTbM9tIzj2AVX4kKQvlCLSI0Bqo7LOcNxvOXS/qqm4SJEe2WUim1xdEoDWnB1ahCC
6l0qWq7ueXQGjnJ1kkgwnK1zKifWQdnN0RjIQc+HZ22cjEsLF8iEB7wr4kNeMcRtfOvLTK12JZ36
phXNRJ0r5WHA72aizFSQniovOjVgadTc3k3RNGeDsNgk8sad1jT+pp6KtS8irpb4McOZYR3S1xfV
HlulI5xJHuWpbqLvL39kDnFiwWCROK19hXb7nor0o6miiavf3PeK/0XEhBeSt75zpvpHaFGETJJZ
Tp+AoFlkPJmFF64FFmVUGEBsbX7mrup2EJ/oYe+SJvnG///kflRl5W9C6gWUaSn6176+0nqmVXb4
NdTDU226X2XW3LyxfgaFCNZmouGT7xKc5eMopQKmA8KY2TvgqBqpwY6Akk3kgbdq80kx5ddBnd3A
OmGU9mEEvbdWEp7YjGbJBnk+M7VsQ+zOsRsczB/uRmvcu9xBMiz2OR134GhvVhv/wtxMUnlWw77Q
obUhf4+qL+nWN3KmqEbL4qrEzgh4ctKn467sH3LR4X4sP8zUg5s+bFsvhlKni5JcBnSn5Rw/o40Q
7ALj0zW/ADS9bTT5lwFK2kYaWCNAvY6VDqfXj+4GezJWSRxdykIjtdLKzw5qtVSqfN+Mtr6FNmcz
uujXrXT2Rj+EuI2ViggW9WRyYhzWuP1TcVcxKQ1RdJLuGCG89lVDD78fy+QrKtRsOtUcLanxvUnl
FA5VHIa3TMLmDLSxfzWmyD9R2VgPNdnjnh0b28GVL1FZPVgtQRDYVPMx4k2fw3X1qJaj97YvTspU
SAGXr+NRJ7jKSs946j1C/8b0byhBrAZAjIFwJ5hTe9Vo5bYvr82kGyeZd7teauFGpQzKyvpQSINx
KzXhWMb8e4PcetF0iXM6oCBScquXzV3oEdwe6sQuwDgyfK3e+pmGXLl7y4ZqW3U1Q4AmfNAMBv29
LD5DAD2VEEbph1q80Ubz3WnUVejNIfezcdsYjHezJnWoB1mIhTIcWYL+oQmtj1KcQotek5xAFzjs
lw/HoRA2MvfO/yIj5Z3il1DeKwjKfiAGDk3LyWJSGoUMI4bQvCJYuUa9fo37FraHcSzDLN8ZlAec
3HkYTH+m8jAcLRVBiiNc17Iyb/UQv8CwZDiKD5XddAg1pHMvJ+s5sJInQZ+y89x2n1bT3i+Nu4An
OWLRdVsAkBFNuU0SqpEkdiZxtTLVYG2gUbLmhQx2SngxdU7VHC13XET7sTN2btMwKqHY6JNZsCq1
7CyG6jNIus+0BqtIppWhnjLVttw0SP6C4s2MnM94sL/arsCv39xYelbuMb8HLxsxVlDM2p3og5Is
gH0pK4pn2tUqppfIdl8TdzjopnVUEUNVrTHP2O8g9xBwdFoeiHbttavzL0NoW6WXPDCwhuh8sbMV
T1i9/6gktoHph7AEOWzpkaLuo+NSicua4jYF/qYaJ7GPGuObTw6rUv73qJ0Z8XF01nqIFBDtSIHI
h7Odk3tamBS4c++bjotbGxRXDI86mFfds+qoxTQhYtjCdS4Ixwi0C8qnHCHDyp/Gs2z9TTzZpCjR
BMTkbOGTAszq7WyverLs/L2qySrTdBevfQhpevfiC8rLlo+swPae+8ZgwGZv6HJBoPFIgIYrvqUE
dCI3wV7Mtqp3qbcbDZaqIjV0iM2rY7hkhuIbmFBzb8vgMD/ywAVuk0ztlYgk2nSkPoGyH5VV39vV
4K3BGpl2E1q30pT1kLVOvZVwenoP5uPQnMwWNDgETqm0nzg5EPVIbXXVVzhIwks1Xf7aHrw8ywzm
pe6REjx9Y2yUPNemfWu0r7lOCQxXpFmRvtcQdte+w6CEgWKPWmWGAfGTirGd0MOR4gCj36D+oTxj
11bi3LoufiglyZApfTaGFm5BQbNtLn0pmotRxO2FAsQErNdrB+gj/arWyuGY16J8SoSWPjGtnl8v
G4oa/SM+RTw2nQAvyCAKjXVl6/X+z24aakO3JdZQXZdN0AHAIWzx/e9Jkj5M6Me9YWtPdflEHUY9
QRd7LnXMO5ZNFvGu98rXD78bzK0yAkx3fNpo8/dEFNJR6femdlzaQbYeHgdFfP181mWBtuQQIagE
tuaTLdtqp27WMOxsbFz+sy2LvbWBqc91aYF31wjbJaGgbaf9VQzdnwVzu0dPyP7uX9sFYwOsdHoA
rf+0N5SDi4U4g5Oa9383Z0Sr3YcwjJaTLtuzYiR6KrIfmIvsSlMFDwmZni8qgDhVlH1zt6w6fpHO
GXDTNh6S9sWvwuxkKmqJMuxbnhyN90gGwjpDftOspTtcep3Odzl0rPx6HULWOy6rSeYne4QNYvP7
xGHQn8kqpGg2v22V4TqXGr+bLm/l+eUN1EVclnfqYyIbp8ALKUjQvG9VfmA6ra2X1Rjl6aX3zW+5
0vgcun61lFE/L+cxOJJSRqXOy4lsCalPST/YLXubxF6PcHpR1WTF47KwM1Xt0opbC6usKFq3ToHX
RZ/X62U3jObikTeMDxUZzPTic5s8niJYV4Baf8+T1uPAfEDuKVKYu6ax4isl9mhX9EP2AAQ/MwfK
8hGLOndThHH3lGKpualxVXgeK+WsA9Q3L4y9qnXYO9lrQ/WN+87ub9GEn52b2e6bHGy5yrS2+CGq
8otQWeSSlbx5XZL/HEqJbDCxPuUEkT3zil/NwIgiB1MB4SjWnV7ScUz6QzAwollVZ6pVUHJzXGiE
k0A/IJqY4U5H66nYR2AhXwARJ6uZ1GdWuY8uDP+PuE++ezKq3nXmBIzeav+7CXa7SpNs3MVlSDSK
b6hHwuTx1cxcuqA5cHnZFqYlkspJY/DTKfW47DBCw6WTCMrtsrrsqGKKQ0mYaQx3ONXvdmU4bB0o
ZptltZlPULimt+0GD0e9f96DrOcC+jQ4mt2rIlpPlavvNMvAhXhus5zfBxPcD8rufn/UZYesg3Yv
azCtpcly/kHT4fl3EXh/oeCzoUg/TF1KXCQQ6JW0oPzQKjshErSMLtxm2rbRhuQZE4N4XRl28yPP
tHvTLvsQjPhx8oLol8rtdwje/q13TI8I5AbZbO9mVFV8ddJkYZ1cs/d2TF477v/cBBe3urc+6N7s
AiuXyN6iHuAPmtLpUbql831wzGIdhv305BtxsfOdHLudvO7uYPd7e1KbgyuxpvXGUqn+CqMwwTAp
elB6+iQn07y3yhyjBcvpgSbAAts0UvdcOABFYZHep0yd9hZeC5c0Fdm+VbikZBKAK0/78ZLaVrO3
JKwCKQD/W2HkF6MdzT3ONuHF8E1nz43intMUIUBBh8tddichnexLpP0Hy06iR0YjDOkM1/kZZnf4
SjifDfPwVd2E49PSNLYnjarMf5oOXf2vphYy5yedjO9919j0vm36DHsqOZN9tu8DvE1xW6acsWyj
4LnvVNlH25640E1Z6aB+Qf+YmzXJykkwbc146h+XBfGy7trCTmK3rBpzO6NDiRtapb0v6doI7k6o
ZePqEx7NWA2/j4sSisqeGVR3gOCfE2l+GFVR6Yfr/9CUPrY36JSYDXqHghQVOJY9YmB0CY8WrsIb
SDvDdtnWF17wyOgejj6Om2BCtFu2ub216UfsmZa1PgryeyzKDsvaciL0af4hIT0POjPnWBa2sAOC
m7mH/m6Dz1kB5Trmsf2nHfjHxsTa7rpsKn1PYulWHYqKCPUhy5qNbvawKyigNDstEfx3xEFGW9SI
6DG1KaWWZdZXl8cCRIB5I7XJdP17vVYVBnzUcX+3XFYxzqfUNC/+nmLZUdhhc3WA1PGc9rCB6eur
EYz6YSncSy3jQ3Bh/n82hrajHzSDEv9y4NJwWSw70KECB88HT1MJfTz1nWM4T0BVVFn3HfWfa5gr
aC24Bv6galgD8tjFg1liVGFP6HGKFsDRcuWXNAv/MQ4R3viKevqyPXf9Z+w+9Gd/Hu4qhSxGi1ra
y+JUlLhC2SNp08Eo1XbZ3kbMiPq2vIHiuJgTDcSrJkCXuU3krBH12ql2uZpWy8tmJLlUDh1W5rZ2
WjZVScreZf33y2Xr3/2dj3Aty7Vf/9q+rP5rm216xjFX6bb3qKGSezWeInP8s9D1+jFu+a6TgC+e
R679ZiSID/QyLX8A2n3aonTeNVe+NobRHIVjib1nJNHWzy1cP/CAfxWFAXyGwkOaHv1paODLVGXx
jcRLQo3pMGFlaNvaGk8eLlvBmFgbWOH0f3K4H5XKv8YSU8+2Nt9Cu9ZhkBYeM/Zeu+tvB9PosBXV
ge5Xem+FhyCXTK0bpF2emb+XvvGdfHLtCcPs4iRNbAZjd4KQMLQ7lZfZrdMB0UYtM3YaEq4fTrDm
BPm2vXVVWN4Zqsp2OgKxY9GG+as3jkeKkfLd6K0C1VMQnPKoS54CEf5a3m4yPf5BNRRXt8i7+yAE
ZRjmA+bPAYMSTCuBGyidUOyxk/xIsCS9LAtLDu1FiRZ6re1hcaAxS1cQJC+WGYthtbRByzm/hKaN
Bk6c/qz+c4qleV6WtzzPisPfU2cWtGChdc22VUgDhmE64tvi3y9rMkWA5nbY3i+rSQWLBXrqsffq
exdAsDnWVEBgh+nxulBadRs7cNVECvXdncCt4yGr34ssv0Hz6H8S0XxpGY9+1Z2DJEuGJNgX06rw
kAmsNCbycznaD9G35AMMGS8Us9w+RyfeoFOezeUKV+EwZxrlKiZaer+s/t2RZlpODjI8y45y9zV+
1TpixC0Mqc+eEyl/V5dQfPvBqY+R1d4ta8tiaWLP7ZZVNauLRB9SL2vcx3jQtaP00HXlqNSZpXeY
KJiIrzbxvHtpU2mBvs4yaqKVbdOGx+pPpvTa3e9DTCNbV2ZoX3835n+6N0iWsCvbfUQwxEn+eY/f
x/dBXnFl8R41lILTUDb9bt3Aw34K01w+BfOUI9YruDr/bPPqttmklMCg7mAJh3LFfKh0zzsrM6nO
aFluzIntFx1ZFX5jzkNZu1jKJvDJXS7E87LTxtV+Aw+kPOglPMGms8q9dOG7Zo0VfouDwt2WHeYI
ZjKgo0LeSXhOh9RtyJ2XKYNl4xeh9rUDXwu+ZMeQ1Koa+yXnXFsIsul5sK1oUyYZAiKYAs9UM7cD
53qwbMt+nqqAwqlrMsNEZMfcHFN3SzTJatnrWiCdY+MGZ+B5DEbjOLsva6e6d2GsAaFX8Ydy87tK
JvZrZZUumooQO5Apj2+lRgFhbuD+75FgqTVFdS/6gC/y+0iHHmtdjrX5ALZExd1V2UufoVDCwDN+
TIIA3yijKYBIMnffj455SnhGQIfJWxDtpDjTvzX7Mdfde8Hvs3XT1HosMuLvYl1zX4bZsgg/3pVS
wtvXbTCNq3zOYGjd0bgAdWYULnHdmjdJGPyXcl78btdUoiDbQvtzxLKnGUcSknsREEGIuB2Mewsj
sX1yrDZ6Lh08K2KM3rbL6rKggXCd9omR/awCwnjob4NlGw0MQTmQCkh/DPxWkEzbhSdHZtWlj/p8
m+ZZ82rGyc/lrzasX7HdR58J1yrF9JGgi/kYD6uik5iPyVxqClUi6tfJmuGDPvgS8vcx0s+Mlenl
f45RDryUNJMnJFX+yWhG/wTkCb7VmwASKpHhLuXZUJGGzS657Pr3SwbB1kZr4102qLwlpECg4yNV
d1Xz7XF5Jkd9DDFhWNm6x1LOG/4umiwmABjW68uEkHbbDiSu1/FgnQtpptvYTrQbIvlrz1X4acfd
g6h764ZuQQKL1/+naZC312XoKqLhofTjP03/dVYx6WSsFyqljPhuVtL6pgdV+RJ2/7USd+9G55i/
9xj+f+359zGlX/b7ugogoUyqI1m81geesSj+AUR1sV1epgaGAPG8KP0Eh0nvquPbdarSeb62vJR4
0Gpkqv7v1mUdZ/jqbrIoWfujdift8IRkROwzoOI7UHntbtmO8J3i6bLRyAcPX+S5NaCfL1dLq9Yx
WvuwNKiXrcvLZaE8G6zMbZNViXPGn/bLntEIf7R+FZ1G+vmHkFvjkA0U5oxcyYdAGvJhecUo9LUB
TL37u30IQuPgWQD3y6H/2xa26Z+2Dd69KzwOWmyHvfCyLGyMPrmOcrF1VY53SdOi/V5e/m1Tj8Ad
/26z7HZ0G7OWjmCZGJph+KJh/n6SstGpT88vTQ3G1/JqWdQhzy7oSdHq77bO9EZ1+bueOlO6S3J8
zJaDkTji1PSv81CuBKSpa4fuygMj+69zMHBy13IcdPg1JVot7Po6P37AyEA+hHokH1Q2umjEA2vj
j2b+3zsOTYeB39+tpWW5G5BWa7McuCywVpYP9aGaWy4b6h5+mMOQY49OIydp5jYBN14IQ1CrZRUp
U7GvLZyWllVTIBnV0Gqel9XYiTc8IM2X0jfNhzQXL8vmPsa7tRFkyCWjHG+1AdTLFMI9Lns1W7+S
pDk9EpQtnms5/T61n4n21CdtiZ8SB4F4jFt8hZiPzh/LyHATLGzNuu/JVbqZAckk//fTivnTMgyL
diBJw+3vp11OmfJp8xqDZoVKf784oec8LnZNEcKLns3Sf7ujz37qf1dVHaFE86HQLHuXHdOQ0bMv
65kuv2dGJg/L2pirE10lEp/M2PoJY11kgXH8gLfbsKmpZ2+H2h2hMkX5OsCo4L5gKER0UmADP1TY
Zy2tfx/oWhHcaeXNuR7xg63V8QN8s5CpRf+Ykn9xxkD+1GqDd9NN3n70B1RHvv+guvRbPW+WPjqb
KgVOb9rUuw2NlawpxMfnZW/jJGRijOlraMCebgQRO0OvebcK0dhOVsmwW44yzZ5yZJsk976W+a9T
cl7e0tM6/YzTKwjg/FZBkgDkVlLbL6tjOn6fyJ3Fw6ouX+ow2C5v6TdgY8ZE8nXbZearQDWWxt6l
ySwQD11HXEyQ1YWkbPfSKxvsJTGcAF6oeB7HTGA39M/uQYPD8PeQaZpGOlEs9m0erZaN6iTqnsOo
7Z4JWqJ0mEEODUJWsbwhQKYf3/+2MNrgW59Y2WVpT+pJvbc6hJbLajWfcEZx53Mtx/RVbq/xFPH3
vmXvm3asroNEb88AAKp9pXG36phktpYTfkaPbdQVn2Q45fAEwzlrQKC2nRoPoX+ffLOd+sO3NPmZ
Bib0F0e9Waattg3OhGeqkc6lnAxFBpLv/kg0tVmaKg+cz+x172nKyIYb9ZgniV31T1Ppd6vl/RxE
ilnnqPeghKqoqYHBmJbapxpR5baIHe8GceCyNG0S83vn6WgQTcfgQ1HRWb5DEfRq7TKP+s93SJlD
/f4ORc6YavkOFaqhb7FUH9B3u12gUrHL9HQ6QA7INybGHt+W1a5K5caMdPObaOo/eyc/tP5rVU9N
dQA0yneoncFJLC151clJ3+ijXt1Dhu+PykjrA7bJ+IhqcbZx8c17G8fuBgVa/PLqU51p01ej6CYw
IU8QlHP05AfVfU09s2gxXOgt+d7nKtrjl5Vjf5f15ZnKHJFR86t/rbaYPBMzLJo18wBaK9X/P+rO
ZEluI826ryLTulHtmIG2Vpn9Mc85J5XcwJJUEvM84+n/Aw+KSbJk6uplb5CYE4FAAA7/7j13xB1B
DLTXpNYlUfW1NyjhibKRs0zod13L+aWjoQXC6JyddDNf501PZITfsoXuhgS/uINz3UG/122DVC11
jtezbXEyDLSg81QZ+ah48mq8LuyqQF1XVQeRYF4gV5FL3U7LjxQQoOhHFKgggW2SyjfPBv2bZ2se
yMkg6a3jRLiknJLz5RpqSv2Ioo8NmTqLsL7P2/Y5GUeBmW4CUm+WEsCO0/WpAPT/EPoIJmsVnYUE
odtT/WS5TvxAOT24zi8Se9mqWv0R2gZu8+4PaOM8w5C/3PmF4e180EFbJ0iyh7inyNEoovtD78US
AHT7KqA2rcA4qhfQqSSgtUm4GUqlfq6E+uRXcQ9Sh6CsMXM/mBEZKpFqx6e2KHsyQPQRav/o3/KO
gRk78++wlfcnXWusO3MeGBq6RTO/G6PQmoli7RkJ5hH/H1rLyoirvTbRrHhfv63rcCMaXtnkPLlZ
F6DCH8M23cpJuUCE1RvYevPwvpqNksqu8/QG86Z1l5RefeN0yvJ9BcgyNM2i8fP7bmrdLrfNhKlP
biQXtG04rOIk8LBcsCM5T22ygbDrMN3LyS73rE0WFqghBNk4rm9+cHilO/YuIgA5WY9jsIZUI3Zy
0o7zp4Zy1y1mKu8Bh/qmblrzQzH6GNjce3WIjDOlCxD8vviCDEtso6rglUbOk4MwzOoTnitsy6wr
plzfeFNV7Jsue0ELjPXc9bSVKpzovh8z89bQPrX0LWCcIa5iD8YMy+u8MK/y+F4YoVgJqkNrOe+6
wCte9FFTj3IKlKJ562af5OpyTmiqYk+j9fv9REkuUEU0yrqyuw4jaVO/+Hiorvvg5QK5djm9YH5x
lpVLZTqi9K/ON6AQ3uvD+5TnXafkvWqAcvG+rPth6tt28ib3bU25HTWn/kHrqVXPN8Bva17/37xs
Bu78xXbu4KN+9Pu934/xGWdjfDZj775Nx24HjiU+v8+XY9d55UDBrEfZwOrvs7OKO/1CTtdT9znx
EeaTz3D2UjM/yzE5qMsRpoqWtASI/bnAU0U4fDdt2OEuF356iHpyKK+7ed9DVyvjWo1mdt+8fzmQ
+6JR0C1+/eU///nfn4f/8t/y2zwZ/Tz7BbfibQ5Pq/7tV0v99ZfiOnv/x2+/2qgbXcs1HE0XAhOp
qVos//x6H2Y+a6v/kYkm8KKhcD+LSDOtj4M34FeYX726VVU24slE1/00YkBjXL6s0S/mDjeaFeMU
R3rx4s1N5mBuRqdzgxqb2aNL198hlm3tTOs6HjDIa+UqcuCkpbPMKvS+5UIJe5eGCiEBycaPYuNS
TaZ+HaSTejG4tR6oDXOuoSUZF1T5xVZR/Xbxvp5cQM2NAM08BJlchHSKmtmuzJz+bGbpcJZj+rex
eQ3IKRnNOHSnAa8mZ09T903Y5ndFiJTWM8bvptxM7M3AHTd/f+ZN9+czbxu6ZRmOa+qOremO8+OZ
D80RHZ8f2n9UxLieLS3NL30rkgvpFvM47u2a+sY8p1ybI8lkyDYG0CHz4OvsqHLBBpa1d1Yobq5S
Q5gAb4b6zg3tCoQC8wbPMpGTii7A1ffndNFWn8ukakmfCZ5L5Po3IdXwZ6E9J3HTPumYpu5jtNxy
rtM20Vn1sBjKyUSlqDLoCvD8eRsT78HaT+oK835rPqO1SJaTnSVHuTTL4+/2PxTf7V/Rxb5vK4yW
nkrqqec1wDrq7kzv89+faFf/lxNtqYLr3DYcFcuXYfx4olsnc2iw+tkbPSI9vBjOnzzDfupyUk1Q
Fhj7oOXJc/y+uM/BotZZdriuF9QtTmE4oofAmKoT3Tr4YWMuuNQaW0Iz55mdM+uH5ajnGfOorX1d
qzCtt66k3VX6hbuHWaWvO6eZXptmMdb0h08ExGxEqrX7NjWcR9NTb+XylLccesy1AienZ10q8MbL
unOmV6+OHwf6mB+5B/y0wwT5wb1wdYSGyyGBWzqZw21n28Gp7YuznAISON5+nd/dkvMMga8rMm/R
6ZAfkbnoK894X4VNGyO7bqopRrWaaJ/s8giVRwA6BIR9ONwLr3wcB1Ul4K2jL8lp5s/iK7/b9nps
TfEioP/vEAtZ10lrDC8ZHtYH3SEkKMzNlMBUtv6rvc6bVzosBHlp/OcPt79a3g4/58VYhX7Q/DT5
z+1bfnlN3+r/nrf6ttaP2/zz8tqR3vW3q6we/t/jL1/y6pfzw+bx5zV/2DdH8PUIV6/N6w8T66wJ
m/GufavG+7e6TZo/b+Xzmv/uwl/e5F4ex+Ltt19fYWjR1UpAa/i5+fXrovnWzx1fN7/7Jc3/4evi
+Xz89uvlrXv94/UvNnl7rZvffiU91fiH0HXLtlTDNizh8rvq366LNPHrLxnQs+C3Xw3tH0I4Og8Z
w3SEsB2eQDX+HBbpJotMi7mOoVEI4uHz5+f9+ui6fll//ShTTcP+4ZduCoRitm1pmqvrrsXd86eH
WdCgPciqQj8HWFOirjLXdkXHHT66bsHLJswQBQpGlIpFEby2LZnFTRyYp6qE7jBp1ZNHGN8CAe+w
sRRvm838MGQhZN/Rn2GpZM1XJT4VDe6Nog6vatBtAq+v121bA4Q0wNqIOt93yrRLSEbb5IP9BEJ8
pM+CUolLZ51XkzWiOgda5fW5G62Flpv2irbeCKgDIvJCTIdaDxChR82D3tIMwR726Oi+ui1br9ng
ePGXc3fWOsLhLmjrg2k0843aDvVz41ePpt4+VwCwPuhuv6GCdnGRpe3dtoe51fXDEuAzhHGjvOHG
5JHKiiUJHs9nW+E54nk4plCDqkdPMw6JoFGhOAC4KI2uXJS4x9YCNSOiBCsJmiEy3VaAOT/wnkWB
YDq6wLxAQBQvBNzchmI8T0UQrHqAfMRp9AcnIFI7rABFAGm4i/sXkzS0BZdEvQa8Ay9yUu9dv8PM
N29h+diJHMudlpqDptg2USVaQYKtq6ZvrxkAb+Cg7JZefEtgQIHXO63X+kbtw62aJkjPS4OTXXxp
W/VQ5QJzbwMQA+boZtKzmX7/h6UU3Eix5SSBbh17AK8Edi0tFY1wbd6g5ErXWXwD4BfTF32H8H97
UEj9y2CmJcVpf+1HIZ2GEE/CdrBXEQLnVUUEwiLMkno/eeg64eijSq4IpLB5KTSBYwW9ZizpknOX
uWiQfzebrI7XWuN0pIel0Ta0ffI/eFitoglIWaeot0XVx2d9BArvwB2ycDciCo/1deK79JjAUb71
I6IlEviMq/nc5FOEO8gjtRcMDqGdxSbpO34HztjC1cjiYmVrSXJblOLomXlzsh8cLfbh5OcpfKQv
ZkVPJWSET1loxFtUQFTYI9fCNRv0eDPEB0yCVFvx3XN6vOMk3HxPDlcOoZqkn67TL3pdL/uU4Fcd
008+US9AvEkVBydiZcbHAb9uYrv6MdKjdJl59ECpRjaiyvefXKvHlYa59+I2pHd7qbhowVBvg1pL
UeMO3bniW+zD1t0GoYZ6VomHlVXqyU7oyd7qTRziNaYtjhpnDaAPv0/M9dgh8SJy+EMeRvXJyXM4
OPqjngTtS9lmD4mfPQmhdCsAMOaOwkG9moYj+kP/WKlKAXC1suGiwbIc1X56tkL0j4CdlFdFx4Pd
o2pIhFuvC5V7iON10DWVfWzo4lKFbQ8cVbE3Tph+AA+en1MNym2RAw61bZL6Ei/QL04KidHQkPRx
u8rwQ+jV2vcnhcelem6E076VbZGfbOGdJgeAAvIyc+YOBMcaKz3SbbpUhNJADFAcsQ28nEg8tGo8
lZG4kNeO7jguD57T6AtrBH84KcQDelDBd5YdevuwMBJIAAhdIRg4S7+qu5XZKN3arGttRUdbC5s5
0FZeBThH6YZuIVRT3aIS98ie72GHex61ByN6bNOcgrhjLQHwEBycWs4hF8q29uvpls/ZjDpnAhEF
mSkaFfAoPfGSb10HSUTAsOnta/S1JdXCrWLhG1b7prlx9eENNrf5EPvoJ9OoISdp7I4tFUrqzsWh
FNZHcjuRWPjpkXs/RkrDw8WEen6lZmkNIJMBrf/60AZ1D67v27QcQ/MFddtzIGxfl9MziA1pnpbL
3yeva8qZdOeyJ7nou1G5aDDRlNaDeit3IVeR83/aI8Q9KM0xgNFXzQEt3qqApV0Sc2fUDHEs11El
Z1ROyzG5khy8bxPbXBHAJljRqSkRU1/8c3fv27zPk1vLBTZsVFz2prckHridlnLmXx+BIo9LrnD9
d3Iv341eN5P/5TqqE3HNzx1j4Pxhft61nJb7+MvPet3FT59TbjNUXr4cbJLD3/f7vl5ddQ+j6eOX
fT+PcrPrB5Qrvv/r93Py8+pyxe8+ndzmuyN9/4/XLb/bvdyp7dd0Db4fYVF02srEak4KsMKZltvL
gUFYrACd9O0LlxvJRe8HWrjGvkByueUW+OKbnXbd4LrWYFiL2AOG3ejUg+Imm/gnnnmOsJssczzd
SycIkfYMSE/nHDHcnvkhKpIaKEDmcLnIue+LGroutpaHjGNe+32+HDPnjeUe3pde91L7Ffv6bo9Y
WhZRodeHoSRzi1AFhC4kAXQOeHA5qqD+/zo9hqDtZpUt3erfZmZe3O3j/MN1E7lAbkeOproZRH/j
xaHLfUCxyvkNLVfXEPa59ZNYnzjuETlKceDNCgT5PIZhGPxvq9d4K5IIZd8hzqdL6MKaef+JYpDm
VlBoF63RNH6R9AS7E4+rmO+MNnC2d2p3Wdfdm12/cSc3Flk2fqROi39WtckZmOYBWS1fB1YLMP6v
Jt/Xk5vxbWDA7LJlYdst0dpkoNW1vTcKGAFiIIbcrTb0EaRQKaYAErLev3ip9QCByFuRAF5xxNw7
yFicQYH8SzlZkq2LCyqDU7PVaeIcHDwSBwHl7uDaUb2knwdMA3rZgxzU85iTx366SNPOh6GBtQoI
Cisn3UHMY3KyIMh42zn5XsEHc5SDPo/dpQ9KbpnDoskhBDsZhQMIJDTdHFhGkOjlwJ50aiyeDVGP
QIfh2wBQ65dCJQSgyIs8X7hALLbWYN1WfR0eRx0e0agMGLcKZ2UlnrIDOAxDdyI5mXf+aZkpBA0i
VI/B39B0pCBXrUpN1Q+2XesHxVfwC/eRWAU64P+o0qA29GgqrK58UQvrXNEi4XHGeYuG+1Sl6yco
gkRb6zGOKKvEuNcHlrcX8HZwNx5cJcCoYhxto8dJrTo0/WbefjSD9OVYj6O30vV8h9MA1L6GqitR
Rb7OeG85pH6r8cRSvo5hKaGRlZvnrtC7g/wOuLLLZuejMF7SAAA1OJ9/ex70DZrEMrl3Jn6Egrf1
AzogoPyUPHcCdeVWHsOI0/kQ22aQLPp5VE6jU6JpQDOvnQMuCFzLDmbpQVVXiWhBWKT7KK3Iv3DT
If1u4I84MJd6alx6JcNNZRoYjpT5+jZHJ5yWQqMbNQrcpTFfe+8XoBz7ad7YQJAOhrkoPN8NXRsA
g+JvIJlwXesdQQLa/JG+m4YBGK55PwthEc03F2v+3NePM5/sRJ7xeYACBO0+smCoYlxY8uPJCy5F
0xwvrt/DvITQZyOwxV7MYQvyA8ux94Gc18SKhu5T/92bsxuIlOSUzJ8ZRxe5IM63mXRFdouuqcuV
/NXJS0iOvQ/kOZCTPE1orkbGznR5OlO2Kg5+yV1fDt4nx0S89L4PeH4Utw2pitOSyI/icB3VjQF8
omMac8mkJEYVrEokr+p58NMkTpsNGRPetinNiptZ//1gVAKaO/M8XyOhncvi4PT6kCziXntrxFit
M91rDnIQBHWxHjy+L8JhvJ0Bl8Kv2y8F/bFUoLme5PmDUvt1TM57n2yS7FBrlbr3TMPatqa16eKM
y2jSNRBRdnW0WktbDAXWvqjXiNL0TbXejjzz5Acy+Ekje6lXvejqRVbzEgjSjlQeDbcjvyw0PXRI
bSL6pPCg3ODcRLfd2dYhHA2AYqPWruJAJMcBJbwfRo9934RktBTJWq2MCt/VHDoTO/609OYbuqNZ
O/l5rj8FXBZdBs8wAaix6kvfP7ZgwSH8KTt5dTR6Gm+GAFr7nDNz/abnsfeLwS716GA8ZEM2MxEw
xw/zu5GRvKLt1MlIycyjPQ8UXgaVskE3npOY08inmtuHByR5YItcrN6lswtFsKE2+twWrrKBmoy5
NMHAV3ZBlS6IwzyFLWifKeijI9117daui7syVqqlMdk4ucNEAdlgQNXE8gi2k0QCxZljPewcgtCk
xTvC0HZqUe/1SGt5IegBn843i8bgVmZ4Aq+QnFY92KduzKPWtVrvkGWiWxqqQ7iyQ7NZzA1sEs+q
A93evKm2yrMeYQzWukuCtXht1+6tQxoMVpzqsbegn+O2ve7dyJmdxJ5DlY7/21MLW5bilGb2yrdn
+QxJumrT0NKxcmQnwieilKd73RPGE6i5QhiHeipUIaalnCeXTlEAQa9uHoOWe800+U8eTg4Cbv38
WBufJkMZD1rtq8cUSBvly8OABvgQlt0T+hANTyXdonTVRWDtp3otDyxzonrbxtopd/Obin6BtZhs
WuFfAoDVxwCbqFr7I3J2dF1+r206xLjAe+fsQO6UcpApc9pFLd4MXCnYa8HH1eLB8UrMVQcyOBsY
OwzkWDvGDYlJanOwjNba292N7QzROgqCdkliXbHOKrrnryvw693H1isyg3YDF3wOvfNWXRM6O+HV
/fWzBTBjlmIg2ARdDadvHnQpSbAdnSwrsq5cKEgf8rF69gko5WV7InHBVjk9VvzcBFayHmMPIp0d
jueoyRyyX+2l0/B0kGcnHef7rhFqxCkCEV2m/Rz4M8fcyDHHgXrGM/nPme68RKnHY6qIYCvna/Nd
Vo69D+Rq1vu2clruNQ6zYFuofIHzPr9bT44KalVr07K+XLeV89Ko34eZoKxpfo5F2q7zJClxhGIa
NUZDWdVm9JCl8USPtxrfj5U37aL+nnIL+UJaBnbRnrvQwBLr3owxhn+BVOiT36fPUzFqa6rOzor0
DotwtQ5g2oSlbbCKD2jdtqmjrumygGEXtFjPZsxrqXceOcrDsQdd9Nkbaij0hfsxhw0IYow+Ja8r
7aVR47GhI7VaKyIeDn03KfeTFnxWUcI6uvGx1sHKNH7v3QDPrc6eqqikgIbjKzreEyFd1pNG39eO
LqZ2g0Wg+xgrR7m815N+bal9gtqn8h4I+CAAYgKyGtQB8BTPnmsWYF9Rmcsul9dAy+8z5OAnPwEW
XtSETDczA3/uj3mtBXXsNn6t3TjZtJMFosq3syf8wBe5V84al3poGmc3zPFrzgYBuYAYk5cgAiPY
YxU/QLSI1+kI4F5Air/N8cSHgzu9lOpgbzLUBjvoMtNzXwTEx/Ahx6aHlVGH+qmoS/WWt5+ZyzDf
aSwgaJi3MUKKyruDD6oeCeQmNG4+2ok+hcm14t9TBdO5PTTqlrzu4HcTw7U8KnIMhlUQIXvGneYg
r3OwB8qzQ61hETahftv5o3rK9NG/7nK0DeyZpvY8ZlGzy0c8ZHHd9C8pSGq5ZZA7pJ3Wun6oTTt+
aLvho5wvEuBPGLGpro6pfp6spl8a879Sg/ziEAz7RM9gvq+HCqO9YvmvZn/9gg3saOuwqq1914v2
EWrVvdxhX1BT6UynuQRjYZE87gTXL9CEbK4JAuHLIU7WddvGB5xlw/ULFMBMAq3/SMJpA4pF93aa
sM0nqHgnuddpDt6Sl1g746zkZSfPpVGKz/RGa/eGGMNj4ECsl4dPItsctZM/E7+xVFOSgMayMPaB
jWco8ulgdUc9+5y1xgHqhvZhgCNEAR1vkB9Vw51PQfO6Rutne5Jlot+V0Ig2BkbRQ8EN6a6G0cFv
MM0/h4OxBRow/t6GmbsO9HKi/UbvqJpbO1fnQpP/KR3bzUDY4AutLQ17pe4cVNerb8fGoWtz3o8Z
5uuoV7qXxKQnTLHNlPZDFtxWlU842byGn+ZIQDvvpXbtYh0XhIbzYqDe0E1MnM78eaqhXtYYvz76
o8bXTU4bGVdpeSPAb1z3Ydm4hxrT+TiVtrsaChWvHgHwF9KHMGPN/6XF4NhNU/3q1CZwy8RogFuG
4mJ6oCPlfxm4B7iR85rkBFRlg6KfUMAWF7vGhSV34c62fz05yRVE0dYrm1LRuYG2cuYR4V3XsvtF
EY32p66Fe+9adn2OKU5yCVJy67s6+Zx8PaBchYti9PpZN/r8nPC/VnHVq5/o17weT4keBHtRcPGU
yjuFYdOuoDIln1LlKI9HnQp9BlE0l6KrBGyCQJDJkGivnfFBroBzGLmBKCn2q2NxMmrogI1PFj2m
shkeTje1UlR/0CSnK7JvxL3tB5g3vKkm9yDr7idHIVAEfgwEHRfuOsHupQ7HLwnZR8n1ecw4Ruhp
ofKsNP79dW8u5gEnN589JSFbT7fiIwBq48LF5HKtO96rw5clV411IlzSNizvMaJ2uzz2kp2eA6PN
LQoachX8msuMztlXw+4xV8ZlddFUoz/GZq2vta4oP4ikvJWr8ut5bEXVPNO1Em8afhLgQ50AS6NL
vI/I6k86uTXG/Il1XmoXVmMpd+o4ajsaT6RKWXr0YPt0SWe08v9IuSqF2ykIG41sBQFLqf1LYA/G
sfGx/oewDz4YE/Cr+fTgu33uRBU+GzC8N4M/qActzBBe1ooAkFPMLaMPcs2p9QwyJFT1DraSu8MN
EK+brjoObdk+9PiTrucbKv86N9zxoxIV9aoD0owj3g9OQyuokXmA0Kd2DqCdv73C/V0AQ3+yA0SO
EwX6Q4xA5Ua1FfRadNt8VruzPEElb3KA3Kbqrqv7eB8G3bhtYt98CDsAVnIVj2RJh3LVR09wr3Y0
tz/bGgFUIG2ytRnWze9qqh7lqvTUvYZBxnMyBatoe0m6VZUh32P4du6sCcZgUOjG5zat1sDxlJe4
1T1AlHDHMlMNLmZE1BGNyOZT6tyNbWp+HpSEhyIxuzd6KrRDQbrSxsu79kOFL1juK2jEFyXyo0fq
C/a2HtphB+Zb4bJtc55t7AOC/G4YPfV315y69WQFwzFCbwfLIRf0InI8ciAnW9+Fayu4mNT51iQ3
m7eXa+j+4X9fH/83St//Vgn9/159XJ3FUt/EVH9RH+9/eeF95McKudzoa4XcVv/hmKrm2I6h2ojZ
bertXyvktvsP24KybBkIHvijsejPgjlVcdV0TCyatqo7lq19K5gb4h/kCOmmq+rCMV2dHf5vCuY/
ar9MA8+bbtimrpt4MhzLomj/vfYLmVcJ7s/P96Pwk5tOJM29NzPdgX31MKhWk0oQM2/i9BN6X4gH
AJ83N2y/O2l/oUBTkQl8p0C7HoXjqrCJHc6F+rMOqquFQqSdmu2zxC03pNg/dC5x7d2oYjIGKzim
1bkCpNoFGnVhaNe+2XwZhyLYBubEvVGjfff3h6T9pCOYT4whkCTYyIYQEzg/nZhK0TW7cES2B8De
8U6D2Em0vAMlif1H2kTiNhlof+Y1rn/d/2SYdg48yrJWqgMm2FTuvQzNC6/P7VY3TY8dzG+WLqZw
ngogf4XSbwu9pBXFC8faIXFzldvVDnrYrtdUjz7L4envP5GU8b3L/ORJNoXN1eZwQTmq8ZPYrFSI
rqdjIdsLdxKgdwcV+lRerYvQW+oUGHY4q8NtHQ8a7//GNoZ+XOtLK2+KkzNkjyGEiRu8yh88QIvr
/+HYuNR/vgBMLnQdo+D8I5mv9+8vw6Zuogqfdbrn5QWfp7XqoS7tYT6NWx/NIui8IF+Oevliui1v
xaZGX0df7ml8DEvdi6ebVLnxcWn8T8f1LxempfIj5KgMy0Ur87OaJBLKUGh15e4M8j6aDAiCaMGe
KiM97mp2akykWwF+zknNoq3m98+0AnOIbFBlJ5hn55Su378/Veb8Nf3wNdqm0C1HM13wAC6RtT+e
qrEGTckLAuLVSO03ZuQpR6tKYdk4ytlNwuphJlRoun9X9kn0mM1SK5Muk8mwwk1adcNCeMVwyQxM
MTmu1lU3JAb+S38PtljwzAIRzzvgGePiRMlfAdIVG48WsqyT1YmDMXsj1ag6q8NN5JjmflDoB5oK
bVqFg7IenQFRmzd+yiklL2FgEvmZ4w8l5HVR0alk6vlL0DR09tEgXSSRutOVGp1jpWyw2I0XOCn4
yb+EUamtRQCrdrCLbmUb6LMb4rfXllvBwSFFa9FnZFqMmvP496dXQ2v2rydYxTSu8rsXrtB+1gpm
qev4EdDondbTmJM6TN87wsyBWxrp1T4qgevHpdPdopS9DJkxHac4y24j9K8Kr5U00JQYBp7iH92u
eqsI7+VthxM0QnANCB0fxtKDrjh5xwDieVFG4ZYwEZfzS4nQMvqVRZjqi0dHYBA47jIZtHqbw408
IB25jR3t0R2Dbh/UtrgoFQM5Fru+f2is9rZzLZLBg9GiZ1YNbuQgCdyL6lGy6XPVW1MoOdp1ds/X
2F6SZhh2dWOqjx0ajLvAuxkWNoaaJlW3dHapjxPAubiughs3winZj0JZc/FM8NxX4FaSpdmgWikE
nB5VLZAa5HW5CZCZ7AsIAYYxxefGLeIzCO2x1bLVMKj+WUsCaCNTm+x5wK2E1UYbftwh1YSKDsix
Nk5WT/jPKVaRp1gOR9+UCe9wYb1MNd+/S6MPo1K3Ox5t4OPVaTxmVadeeMGnS3i8WLa4dcxSWXVF
5QBazdxTH5TV3jBzG1UTdkc1L9Q9D/Zo1Yi0w0s85kfVaSG2kiR9amnxRw3WJyUwBgwsCGjSVt/F
YIqzrnuC1Owc5HdEPFO1LAOioGwqLRtdFy/IhFW69GHSDb1pnqKGBKlUufhFk61tJbFPPFX3bmmH
d3bjHNMm1U+BGod3ntKFdyJyg0UuyotekfGiKKX60GY2b9/k1IMXhtGoWf6J/AzcLE42UpPhatGM
caBzcjxpdoR2wjcgLFshdAadLM62aD6GjZ+dkCNkq9Fta0DlJJTF5nAYbadf6iNPebCU6drpDG1m
GEcQ8hjUoyBAuA8u8WQjl1JJhQpyldusM9xHPZpYXrnDmwFV7YbAsmJJLgllGqtK9uBl6K3JQthK
FsiCMAr35di+DlU53rapgg61SZ/dOD5ObaPviHHV6S4oFcT2dMTMU7ohHrNp4CSruXszQt2zito9
mMm0p/Fr38gBApxw7zp0jcnJyc2c64LY5HM0MNbXch6+jlnaVwzbVMunk1xZd7Gi0gNiwOMguC61
6bwu/Nq/Q5zm3yXp5Oz5kaBJnyexwbBAD6CjVtZWzjKoMfugeqhVpYR7uE6w1ZBQEW8R2FufxMMl
NxiFND0GIjIP5FhPFzGvEfCWskucxlvoxZnipHUrB43GCR2N8bOcSitnIhEx5DVb5d5cU33owiB5
kIOBHgcHefVm5Ka9qNtmIGckEjBmGzoUsa4dpqEsbt0EOp05uM2Dj2qHB+x0IjjrELW6+6yGAgge
uqUHnSBANfefCyLGqVba464lu5PQvRopfVvQ3+3WyqWtY0oBcL6Xg1cWLw7g8tD6ow/j8KkZuYgp
yyyNxHwGGO1CYEjtPbiZcNGWBqwxYv6SvHVvKzCUtvbRSfXuFpq1147PLUZL5P1bOwiqnYWEJSOr
cTc2lGY9l7T41k2OiReRxh25a4VUCLPtk72ZYOWr+wYXf2qeWjjJRPtV1RYqEw5+mwi/EcDXwsVY
tk3owN34PZ2zXQReTRThF41b24Z6IajphvzepOc+UWloltTtlBNrEOgZgKLBu6PM9LEBKbAxuPnu
UpJAs6p1LrkCT0vx4PWJLt3idDKWlKGeooaEPW5dvNQHGVC4/hEbm7Xu/Tnrwww8EuBhWAPBBw+M
yzpBkXE9mxgwlf2UAbUxNR3IH/miYfTBbNvmVjTWKioL/3p/IgxTf6Rctqjq3x0Bv4sn1SWFhXR0
QxectjM82Bbqx9Y8DryHbKeEuTTdiaPSh+LQ98NHozZAfIT1pdWQbbU9NwnLoT4/uYgaCrqtjGja
BY5Tko5MPyE7ePGT6cFCQ3IK/dpdZ4SCgQSvF1QO3LVwQ+VAMGJAHjyhh2p65Pu7dfywp7PBvoVV
PSxi4dnrcowBygf2DrRxhXCW/iGawtvMAy9iOKjo+WjjZkqhlw2hj5IwyCjXKOonoWQV7dV2XQDo
BXfa5seo0yPWauhU0NVjEzhw9Py1rmZ4+NrumOUAC6ZpR2aYseq1YNyhcIl3elhcJmwAG17Ikq1N
RsHGUILD1I9QmboPYU6PtDN4j0IHahWLWWo2rkAe43BvVOXZb32H0nVOGF5nkwrnT7dOeVeZEYTS
OvQ3djEU/HtEbaJxeLB209EZqngfjBRUh15NbkTqILtIoL1G0RJIdL+P4Z8dCod+hmIGqo5F7p6C
uR2QKpuhoWALEMc8TPVcp/EzwqIE4oyVIMdgp7fFuUy0/CLct6BHN+B5+u80asx9bFZvYZQrdBxZ
+l5p3Bu11W2K9RP1XCs18WlE/Q4s63BvGROIWtvgcew0JeLn2N4K3DW3dAkSmJtZxmteO8VLaAfP
HTmwBx1Zx7I3Cvo/gEoglNX1PbwRisreobJw5Tg1ukQSguO9KK0LlDi7CIkOpAt0odTpjpTlWzUi
wkZxV0VR5PvSLUZyl3IiiKMoAi3uVXt58HTK1XdF655zH8KCKAl9xv5CiNKcbeGmJJP6oNoC97Hr
yorbQBfu9f/P3nksuY10bfqK0AGbALb0plheJak3CLmG9x5XP08m1aK6PvPPv52YTUYmAIIkTJpz
XtNNjP6ejQl4nHyu4VnipNKCr+XKak2H+mnUrlo7JowbTd7GT3r8/pij1j0C1r5VP2TN0BymFv0A
EJ/lUA1E8H80Dj5MY+mNiC82f1WLZ63GkAEc/5Y1Cs1HKFrazgvL5pCVBPMZ1Iqtzc0D6t2SJAjR
GY5SF0vVlq6wD6DOA/NYRzN/IY3zHPX4UjuaCU+TPEcH/npdFEa95wk6AlUiWr0kSOBj7LS18AsJ
xxR2D8DoNf2KvxszQV60BrZdaXfQTjJw5E666Vt3y2NibrpuHSfiR2bHwC+7rRm77tHsfKTwwJln
9uydeuRasCX2JO5YYJ0Od731h+y1HzcAAjxwlg3IrXHjlpH12vQG6kRAaaa+/BgsY7XrYv/V7JHc
wmdi0481/hO4Hq7oN5qdJyAx97P+V+NgGxfMbvLc9PjltrP1ZQAgv14MkMkGsNU1AcARCacBC6mY
78kcXl1I8gxNXXIvWpe5qZUnBy2ayPrKZk/CBIUf7rjAHRdgt3Y/IJDz0ucYBWr+dkBE64Iw43iu
hDNgHyeCC9NUE+Bzmn8youBRG5Phh+W2R2IPF6+pJsKd+JA1eSHOJnyts09KZKsP5mliGae2xCOE
X8/M5lW9WOk2yWKMHNSeSn2qr85AYu2VnbvROivi8a7pw2rT64jYY205noWLSGQcsUyyG5OmFnz3
DTPbjWOl72In/xPPB+08hHGIfC41VUC4B0KvY2jmhDhOrWrd1s5+guGrOSCILY9r4xSIXaftp8X/
y+1MPHr0+V5zEuskNGFeiwI+AiiBGrzYQBwbYSFIR8Uq2Th6mT14S/xZR0V6p+n3Bku6J7t+nDIh
HjVc/sYSdWA9M51DTQQHxfe5elbbMNolj9EMiPpUlsZUWsMCBbD0c5lG5II7LD5kCxFlBNRR5QSL
QTM8OEXYEW3usFASeSwpxNIep7GeMCK3nuYUFH6aNVg4LDMsP6ItR5jIEelTY7on3n/X62H9ggD3
mmHjGQBWeCpnBFFtm5/TNEZ9h1jYB+TSXawicEG2URi19SrcEYk2nrvU0J8jYZBM5QcGHfLL5aiz
AjND9CTR4TV7+fpgqGRW7oHlRnnn0f+uMXgpV46mPRjIvJ/mRdclNmEBiiLbboUpoGtX9caDEJWw
QDprs4dRTJ7N65Yg2snWwmer9yDJWZN3rqJpPA1M7PpxWk6qKDOvx6f5VzuCZMz7NiHEyHVmyJzF
j9hoZ/K0B1ShSSXWzlNWActzeYnOzMvxYkkjwHuVv+ETyVlm6JBIqu/NYAl3Zux80nQcozIX+3Lm
DcepEDiexzg7IUJwZ/bZp6YUXwMYJmctaw66nwjOBhe/1GNubPikj8hVLPF9A6NBdOYrM7xDYvT3
U8xPnQ10cbMczgHZ5LuOUcBzRvih8/RnjSnvGkWuj5pu45WuozmfxK8CffRVg5wjc7QhEPYasBpi
obn/zVnsL+7iHkZv+KAVIByG5XOu4ycqCmwcQ4R3EYIfuqTck+9iBeiFPKUtrrvteEjs7onJycdI
jjCZPe7ncgdMvt5U9cE0kmOYgSqKHtNCgIvCwEQH9wEgHNRjMOLWA5XuDjPu4+i2m7YG99jqX8r+
mXk+/pf1DA2edOzKaFzEeq0ATdJhOgw2RIkMqsYhE7xTNQZasV42a4nctzUXizYn/TKhNLSCG/XR
LAW6hdVqCpihe2EmjoTa1vOQbRJiSicIodKFmCJ3NqKJ8OlM/B/twv9M+nZfW+JoQGbcwrV6EuTD
V12DHSHeoyutqDz8jvTdOEDaSS1cHqrEPCRCe9YwUoYRA2towssFZ1Qm8TK8k+MokHqwPkE1BIK8
dt1OZL3nxV85aP2tSixRMKoEAzCwHCpz46+AS12NQQGJgHFbM5gIdGn9Jf1sJVX+WOmYeYS11G0k
glxUS/edjuOBbghZEcv0HzwtdFaIO9YHKy//Gh0cX4IEowhj8p23UFj3fu0cy7jziYAKA6NDPFF0
P7KQRKg+NX2cneKKJbDtB/k6wlT7zqyRqECN7yl15eyraP6Mi7L6yC25YPnx1tQDwhVN/UVAYSUV
WC/7dkRTHpQvTKcoxcmTPoRFe3q2XWNaeZlFwAyJmHtUWTZdbDa4kiKB3Xba20D3U8Ss2lHb97ZV
xfDlBVWzAWjarIFNRIcuw/Rr0Z/95R6NBwR+XBSO45iIIXYPeY8Ivy1cl0W5MPcDNt5VGeR3Q1Yh
rtF/0I1Ov0OuERAceh6shWouoglQrO6ac9XY2cbJGrQsUHc4+uhDFgSOVqPXnkpTCvM0Bv0XEkBW
ZriPEQHqQhNgrI4w7PUvFZDSNcaT9hkd6vmQ6AVOZrG+TwfvSV/EZQnMeJ06BjISBoRYZF2cXTqi
jogQHEHlg4b/wIYodf1Q1vGLi7eThhr1HXcNoxSHeBKiVS7C6YSUkzLfuIA+zjYqiqujO6U1WBNX
epEwboSa+cGfHevIRAG/8nDcpC2/PrOTJ09gTFEmkOaq+Q160LgBGIN93tzXBKqRbIYeV2yMMX0y
NJ9+awKvi4+8g+suFiwjjnFY5q57numVFdYPQ9nep1qOXQG273E6M6eN9SBgWVQfxrY213DdPNS3
jyMCWCsNmtImrCbrZPSA8kTulrvAXT4o6KUMXf9EYbZGDHq9DSxwH9WfXp8Fq0l/LQt/p6GXktML
ecapgn8GZYM1ZQUUMau/egsGSgQoMG+VpiqD6Xgn1QYQt5qiODoqvKxCbeNI8xNIe8XQGpIP8h93
B5JbofaqYnT9djePEYyuYm9g6F4P4rOb1v26tTNTbAU4yXwu0sOAu9yhkQcQmTotwFEYTWZkJpps
00VufVIF0t3Gbv6OPMDR0tcTk7W7IOvjI0pkTL0ewCDWuz4enoqgukvBIJyKHAOTrMq/zPmE04nV
ejz2vXZazIc293tWmpqHPCBiV4aIRrxEkuU5qHOpxriAaBnDJ3fftEH+ErvDB3Qcrf0NRTph8TA1
jXmeDSSL9pU/ui99Q1rFH5BqmvLy1Q/m8nVxK9TZJyhG4xECRXoaLW8G/RLXG8fFgwiJJ9igmcGl
yU6ki/VDiGcHNw56I5fmuNiBRkS7y82VNmn5ybNM5GVC+wUV36KqUpDAy3duNpYZg+Yc7RGtJs9M
4MJX8ydz7Pz7MVqsfeaLioUiAu0Lo3HTlqwAZ3szlB5h3YzISi/FOp2kvUg62hka2t7nSd5oeuFz
FPYgyG3hAtluTW9JP4k8b85BQbAB770CfcylvkM28N4C8fiGNPG4c5kjHLMuHJ58zYeH6izdtymN
9u7S7Yels18gf5d7XoECr++oeCsLqcmWaF/I7Fd4bBjD/ZRH2T1DNAslf9hWTMa/hBUxnh6ZUxAE
n4cwesIX1P2RwwcdugYXXE08ZIE1IC6f1PjDzIfabsXXvLA8ll5IYbqovUCFjZ79iYTOgLXymgW1
VHxv06OpId/s5vZy6AOsnpeCrmO2MouxpcP2hMAkSvzJXse3hhBHe8LfG5OLqBf3YY2gEsEEY6OJ
XrtzG0xW5ta3Nyz2/7Lq9sCCUhzhBcL8dYuH1BiMV4Jtp5CAAnMUfz47rOBmq4xeGiRrtrLl1qTj
+rxz7zvTMlZTjth2Y/fd1p4xiWGNsE56VsFhk8frxBtKnBS7tUCYdwPJQ3uawsucOO4laRB31TXx
rfHa+ej8WUxdd9/HIOImDac53TxXFrQO1zfs44iiKK60A7pcTX5BtDK+MzLUE1x9wnXUhmIxzJfB
SPonMxfosjIltrN8UxLxfUx0DBPNiEHKmCSIs3/uWwbjNtS9Dfip722dYyYYQF7WCK4CM4iKndBJ
4DYN+ngNKrTuFLcXy0tHUNc9q4QFKad0bg59P3+OInxTprFBNUiGpRCw2JM2Es+GDpQGF6ACL/b9
0HmfBIrHG+gS1imLF7RK8e7qTXTTAnhaqzRc3uK5Lg4mmi/crVmiLFgDpcOyK7A3XMFJxZnF7c09
pmHLzuABo4vIEBP310tKdLgtOT6ymo9+52J7RxqpnvX+PGQdeMbauZuQGujzh8Jpm6dowV4OGeHu
oiFXlNsMac3YTntn/jz7471f+MAV027rcHlPc1x8wi9wPA9CnBMzwYNmHj+GuAc9Ys1550bYDVgj
Atf6RMomnQXumchDpiZcqyVELpvQduiSsbFHlDcXTDDOqIc8I4lNJN35DoMVf0sT6FSoMdlO7Bkp
50Ku1Dsik5rH/BhB5dFy90I4ISpL3Td9nKPzojmYfg5TeQBXhFX5Pi+n/gKa2FxnIZE0bUHCzXP2
0IGlx3QVbVXkoM2BSAVdHa38EFETdyyOQ4oJa+zVxmFOuRzIvd/Hued+bj7MdMpO0D3M5oBl1JC+
hJMZ3yOMaJ7TzoBNa+tbsNu4gEYV2jba2oBpf0KJUBw0O0bCioVnREBv7Ht9v7Qs/wkVVx/p7ZmF
6wn86qT4s1uOcxyfesuO74VGrplJUitW4C/xCwqZCblknh6jlu4QbSXtLmk0TmqGj6NDMGBqlotn
B8ahb/t0Z7AI2YZkJdZYRuCHqSFgCoKyP/el/2EEU72vzSZYGw1Coq6N771T8KGqc/Ax6xFvK/UE
Gbgg+TFYmdhVWYJQVP8cY479aZillTwjrFssxT4yuMV2Zhv7qsHRAneAGdp4uJ1zUmNGIiy0l4dq
Per6AJKVHDBeeUHS2XdLWLlHfyrfbES+75wWU7O5MP1thqLkes7bkIdQS588TrGJvWlZmVYS7IE6
90u4HiaI0az/z20HY87xZ3HGcGUddASOcFzr9qxw64uj6f1pgiykJHLjSLzpud0f6KveSFXAniuw
wNpNcmphNCR8TayQNqnJ02d6lQQkjjZGwGO8ZXRALqoPUwIn+FIPDL0ngNrLqbLTYW/HM85rMaY/
sohNeuQm7M/ByIyw0j3MeUhLnWJBsrmKjVfgyt0+AGAJb+9MJDXHUgrWYTtqf2VBXZOfCKpXy/aG
Bw3fX8f7rDuz89pqDdLJBP27Mf2MyFZ3caFx3Dk92OTRAD28JMGJK7IQp4tfu7ly7mu8MjbIoaSb
gMDZOc/s/ByFWLEWDQTH2qiL84RjMGvK6aKhmriOdARMYBf308YM4x94h4JFjhz7JPTMO/rdG64O
ZA4MJNoEDtx46TKwE241qUKrWE5xWlW4DbOyFS0dhuKZXMknfgv9cAgJ+rnJbK/BqQ5H1IdWzVgH
zQGAZY2PMfriJViKlRMzvixmAMjb7qoRVxocgpKMRPxQdB9MKx4P+BglqIEVpJiywhovaIEvPl1y
2roPjTQK6GShup2MNxgcSnpwpweSlszV6w5fAlemqe3JaC8O0OHQQe0aiWYkyQH1zLORPkSy5sba
jxQNdszjRnEYM4PcqD9sUG9nW1BcsD5u7+wk23tMY8+NmJxttaTZMUpyVgpRRJbVZQXqWx8gGzBM
2jrEVSnDDFRNXMZuSg5jrl/SqTthXpaf/TGNjjWCdQf6Pez3fEMQjM3bPfrnXyIXypnu5f5Lb2BP
3DX658Ba8EkZBUZoi/HYtyz8kZiuwKCkE0bjdbG3G0TeKj37czTMaJOO/hnVuUJmzd03H0te5vsn
V7fCVylTFo/TfA4dzNyixAVibHnf5shu9jBYR/wGTITq3ObzpIcbcNZi1TAlvTeqMMC+JME6y5H2
wkS3B6Z6hlsaX9Ox3i1xTvaASWjhEf3Lew0frtkksrMfkJhE5r71XxOpYRl1a1CzMVbNxBOG3DwZ
RlM/IFL3QIh+m+Jv+WUa9B9O2H/DJLg8BIgpv1aEpwktvMaVFR/GjuCSeh7UkxHo1d5myrFFe7KE
vZoHxyzEj4qHmye+TT/YTa2vPcIZ+7awm6eClekcIfGhWzPOS4TKyEP9OSAEuDYYN1Yk45s7NPNf
SYDrG5xMCJuydtsR2WLZR7pz3cft84D47LEuiVQk04KkblNOb4Xv/NAw08ZqNtP3zDPND0vPrBUT
lWWvOmGrJKsUe8zpMOL6NgJLuWADqWPIVsM8KshsNokpNU1d57K07ltUlt1rgbzMBYbmW1o/CfL/
L+iLxVguGUSoi9jYR4kPTMDXm5M9VpVOWICqaluSL6Vqi6QcqWY028Cs4thnrOsYEtBbPqKGBFk0
7WEEq6Ioxo9Gk2abCQiGLQl5vVuRudcz/e9qSlr7CI6TYHN5UoUj6Tu+XHapmt5Lwj0eJjBsnClB
Dg3uF/w8iDAkQuHAXOsFkr6rsLESB4hCdgwk36WQVBVV+IrSImoEwGv92Fr997TL8bpT5MVR8hY7
SVJTNSMtBX24+JgohucgGZ7X6iSrsaRD1i69UdQ6qIUWUHoMSatcZKGat8KR/EpM6gmRKKaqPIE6
4fVUv7Y1NpqfmCMfcD6GLZqlWbB1pvFNHZaqbeoEqV5COlU/4d0J0wpwFmDGt5oY6akUIzdCSyKo
2aotizDCDm0ElLEpBkjaHha1yFyxyCd3V55U7dYMIo2JatgxV+KI23Z1+d9tuzVvxyFRApPtduYs
dDJiB0XP1J4bGN3uompriuEdt+GJh18ncRnbp8Bu0MiBGWytOycHkOGn+3H0fEKHL+oAzf7qm211
nNypglChWKPyvHht8HSorwAnDOVW7lE1I/LarZ50326b1HZEP34e0foezEi3PN5Op464nrOcCPzZ
Ffi53KQTJoIHe6wVP2uqqXb0MStwOO32Oq5e4OCgdYdSz2oeoHX5Gq9VVkutjI6MWoisirrNkXrc
brc1S3eDfKnUmzRJMqoqBlmzxYx4/RJLkcxxOtVVAUWT8DxBPZq3Qm3Lo4WVIZamSdoF+CBmOfqu
8o+EkneritltUNtJmwm4CLwVP8HSSeIFsBhAKt0C/SlxTRFW7mmzc4VUPMezYuXr8O9yd2/5Dogt
7xXn6gaBFrFPcqRDAuw48rpGPCv6YBTFs5USgh2nLbYyzE6jENJWaAA7mPdM0MwzAu2b2EiN9cwK
b0Xq8EOGb2FuJt4Oqf7vns96h0T4B1HyhXknM4tQ3LCx+ujN1nEoUGcu8O3bQ/q52DxuK1BglzSs
QR8505tZOw+dmYR3oR3uIojMmAgHd0EqopPLD1yhvj63X4nFkSsnMboCAJZWAXeGE4LJwGscd+Iu
IPo/19h7EbmLMrSSKmbax0BYl8CG6Wr1l0nmhvsuX7UiedBd/2zPbbAmWjdI09CknxGp6D/aWfNI
xGyPgrOhh8Ymmj1oPR87fD3XZeejnJ1+o7eGtTHyf8J4n2geeK16/rYsZO9RKD+ZJGa9GSOhsHI+
mKP7RdP3eptj/eJ237yOPAvqyxqMVfIF6Ngt63wmgxOZLBYYxmMbNQgHslncp/YKm5FtDyX3Egbx
n3UML37scVEwzOlYArZIyNwMOWvLIHiMPfKJ4cxUvrCDlVu51drfQLXr12RzCMh4nrmDRny0cSeT
eJSFpZvRAXXwXjIs2w2LK9eyEjsFqGuhLJ3IvEK0Qw6A/LmPMp3Ym7j3rKycKX7VBLt2CJ7i7r4o
Z2tb5una9vtq5TGv2XQWJnPLLmvxWGb6RSIQe27bMvYBYJvVVNc9GSuikqYZX/zGepk7018HousR
60ufCVFd+O/tqppjEMUx6yo3lsY5Pk66zmKuKlG88Xb+ZXSbbiFOmsAhlRP8ox3ycBmGeQgWmxyG
Fe2XIa63ote/soBoeWVNA/W+EF4P80PEiAhwTYgnVx/nziqIScdf4wpRZjDRGxCSwXZxXCSpcuN5
dp3v8L02OAdUqQaZueMa9w0MqsCEN4HGTbBvJvtgA/JCuiBIdrqGFXoXddMHM+vN3aQha8os2dwX
MDBQFy0RDwgn1APQbXudMKbPR704IywIGiDPndelMFCyTNPdIpcNahMWVaumH41nPPc0RiEHUXhU
aE3YVZd8QQzfTVAFT2zCBUtousfQmdxXjAdrMugYmJFXRFjTCV4n0MVHn0XiCsU3XlAoyAQPHAO4
j43WEf8An8riyRbF8hLBcSqbpATpEzDj0XlsfDB+4FrAK1mk0YhMtMPrNM3J/VCh3d2Gw6sqOpwo
Jki9mKTEAWdKaut77Vk+a6xgfHXxLdwkCLppyfIji2M8ZjDXfIwtzVuN+c6qApO+KvMPrhTOCFot
xrHTRX0Sdw4Ssx4UznO9OOQIul5b5e6z1Vnu82TEuzlbhke9N1/qovkW6bnPrplYNbS0BywD8BfR
jfHoGciIdUED2KY0po2RN9U295t9abfWvcHKbiiL7gzw+wvzHfwXCCMS95tipov2eOcmb3mVeMz+
x2Yb4NUWmOMrQA98kYdxXBmez9SpYlqY6ZdaePbFMWf8LE3gitA4EwT2ZsGbnGASW4mMsL+7Rr3R
uLMN+6keBrJLAo82wlXtqtQ+WnBpL1bn3U3grg7waTEdyCH7wJSoNg0kM9DqOQZbffdjzswXkBXR
S0d4Pgq6/IMYz/PS+i9OhFqlk37MjXm8C/y5uiSa8axQN3VDVDIu9VO4NIdB8PX/HVlsSMbAP4Db
Hqgr13JgcxgCxvE7RsEymAmarFZ1SA0vPaDIVm27PNBWYAY/eIAWX6a8bTbNMu8cCe6YRBf/Dz/B
/Be2h+d5dKg68lzoLerWO3FEP4i6HjZ5dcg14E5Bbz64IT2ANkbxhoHsc2YyPwcQUO3g1kX3th+u
fTM31hqCZesWDh3IuDA6S7CpPhj5w+CFrx3JZRSoR/1eokBVNOq/XzhTItrfXTjPlSqRAhy+Der9
n4h32Aw4OpQTF87vxDZzDO8YDgFeUguw9zKz9w5qNJtpMI6DmCMEv/P082IdDDv9in7zXdDa/pcJ
dTYv+ipM/a0kmEPwx/kBQMWB1NYwBSYa84gIS7zK43i5Mqj+ITD6u76y5PH8y+/3TVgEni/4G+/1
lec2gTNjCOzHwoKpu41Bedy1/AkHo1UA1UdQGcUayBM0uMz9NIiY7sGGVe9329Is7S3Y/rvR++qk
CZ6bwvvkywhInVSfefMeUW7Gnrsqx3WbRxgnJPY9+kb9Wt2EnyKkj9fL/U4X9V3z/0YB9f9JGpgr
5Ivyn1lg6xLU4pfv5e8ssOtn/pZJ1RFAtS3PJ0wOKg7jwF8kMEP3/9B5Klyox6YD7phv+psEZkAC
Qx6aT7KU9UwdUeO/VVPFHz7QIAhbruNYLif535DA+Bn/fEIl78pzfd93EQFnafqeGqTDS9cDbdHO
WYOBCrTE+jRK3SyiEz9r120V6AEAHTIFOqq6Oupf9k1Bt2yaeYYuIM9yO59qqqI0pFyNF5IDHP3H
jqXIAqY3e4rIFO8KKfyRthGr57Ztp3UeejGEYTbGci2sCjDw7L4e1BQ4NMMZZZ86Kvvnob+d7nbM
7UyqRqYPabZ+/Dz0zD1uO99962gnLBtvu1Xt3THXX9Zqrr7KMSff3I5hMvNRT3Cx0bLuWLnNwNy9
wAZ2QYSH7iPV12MadDK9zFZVuKL9Rxu7xJ97FqCpBuiso/q0OjijSz6R55Kfvh14O9ntyOvh8mt/
+4J/t/vdtrAocVhJxSVCdqUXenW8nUnVLN+9uHotdpFcs09WWhOIlVVVJL9qqmmCJl/WIEh/7u4t
VjeL3zINkLfydhff3VTVLNT990LJqxGkfDtRCazepcabknxLbJxsysmNkUgJeWrVQ4gWarRuDIJH
6kC1TdWun1OPtIkZ0s7ojHv1nM5qm9qdoy6CV2S6Vy3cP4BkxTJuqL7zdpw52o+id0eca/gxt4df
Na8nlW8Fkvck1O9Hu+ll+F3wSsmqKuLRGI599qWIk/40h+jxrTBYgiAti0Iu7VXTdr0OYTT0LmMD
mT23hI5yUNVuBsRPkvRoRHmxIUIMEFuGHlTRw0BGZhhBYCPo4wM5uK3aHv86Qk+DPeFBfa/ACApj
kPhSY/LWhqGCro8oPpsTwjuqEA7/V9UsGUAzZKGa2TJ/XPACIDHGEbCrcNEo7MOEt1y6CjSpKeTF
0bD3G/eqvKSS/iEEGSKOUlTqWrXip8mZeT3mqSaNn7FXSXPlqqpUucZ6Go5O/ihC0hW1Qyxa/qcC
gwz6Cln1nB7JHVgS4xqdhWSNHbqZP2ioD8mMMeAxwojb289H8AazL0LYvyEwlMSTQluo4iZylub1
xWsjD5NPQomdCiWai426ki6vUZ6j77TM7ZO6ComMQqqa+ja91+bDZLvrhOQNsUzM6yQBnMjnXG+n
0Y2J6/RABsO4porqaYqoQOEQxIEXhlqGu67iSlvNiZSdvP4uBRyJZDCjNH1ofPJHqXtiowbVB615
UJvUHbrdq2C3VASbsmChk4e1+la1eBBem5n8zfg9ashYoZQFqo75UhAeQ/n0BQT3/KkOd6hgw5Er
h/2ioQSl9qmabZhb086yA3e8OWm6lFiVNX+qkFzUMCg81ZHWkijsv3vd2GSk+gGiWKmGIljzC5NS
LMkLE+hq5zDfPGk4RmUrVQ1kOFHVyHzFPEzhnRKII7ZTnTBRnLgwUj9OiefhY1KuxMgj7fjhJ11q
oSlBNFW7Nb3Fr7b2Ev2lNvV9+NkbJrGNSjwZVq7motqU5cHOCpdLbyDQpDZFYWfuY+Z7E+5gaOvS
3//6s3COMAS7tSfpCmJOGkuYX/9Q/e0CxB5PXYsYZtUZ5lHPyV3zB2//UjXV/61k+NQeht3kNcE+
lpqBuj3Ea/XP1d+9ygQiF8DDqDaUNWkVdwQdKOPFyFfTn5sJQtS351U9HWXaEj+R4TwL9jAfVm+w
LPxew9KccMZtk20TBo14897p0CUWgz0ea/HaddAMVHel9OpxV+vD41UxUUaekXmAoCSDzlicEUdW
bcew0VtfhmTrqwkBsHTU2pTmHCaaPDb1sMviViL6LGgFZoe6tXzmBfDKU44zzzrJh3HdyBCk2hYg
2AnpOtmZUJ3OqhAZ4txdqRubMQJ6bi3QenupjAfEDHaDrLleyENaEII8Nu6LMZJDdwsAXmW9tOC9
cmgejHvtyZfFMAF+8oEkbUNAfbxGeNGe1AN+bYPoCxDtini9Ca6JquFVU7e/kTdSFcssVVLrGX0u
s0bmO0R7CyV0GcO35POM7jtCZgjy+WBmr5KIN3HEWV5N1ewaYWxLfey3nhGv3Hkx0G6lCEPjozPE
qDDJyLIuA9CqUFpat22qWapwtaqqY9TuW1Nts8g27k0S16qFByp9szruWlVbfzvPteoZ4xqu7HwQ
IKl2TVvfmb9k47AZdI56+1SaYtj0UBY3NrEK1JXCcF06GE+OaHNtzIpcdCankp2aMhnkJYl/s7FV
VbWfTuUhyJEJwHxCwEZhPIGZifVtiPIdwVeqaqMqULJivJCFxqyZQUM+abfPqObwZPVOfD2J2qW2
qhPNQo5ZqQnKGpte4o2qHcuT3M4EnK5egcYuRjlBAQ4jd5dqPqOqkZrkyo2JrKlmmo/kDG5tdeCt
ed2dq3mzOlJ9KFNvzO2c6vhb87r73bcRRmRerQ5y/KTEiA9ZvV8/6LdfeT3weg4yosEqDDxz3Ugt
vnKSg147MuipNmYCwyYMALWqbaro5d5bc/EYndTBqnb7rGr2Sx3B+l+phh0iW32tEjNYfsr8abbM
3KnPXbfeznP7KqCU+jrMMujwv75PfeTfHfzbGW+73/1E9eHfzi/PqrZNMT2FFx9u+bdbEk7V3jWh
4fprBngitypPJ8e2W85R1WwHqljgzN9V65p3VHnI23HvmmrHf9xWlog3El/XoZKQ3LTUfOHdua7f
8m/39wOy4bWoAfT/yizefruqoSJEJ6Wqt2OgrXCnlebru8NV0zFCh4DIwa9G6zDGNRhDujtVqAzm
iBrhsnYNwqNaKl6qCjLikPVo96tJXj4MOH/kALZlXlBlaF015XuXBLxubAojAI4FGPj9QSozeD2l
OsktU3jdqNr6nE1biIegsEllRKhOrasRfjxPgH/qMiwRdA1b35qQM0KXSbi1ncZatqDVkfKzQJkO
atib7GV8MTAdcGeQi4OtgyjE5uOahv4tLb2omXYU8f+9pokhXKApDMDJPiHoQT5S1iJJKlQ1G57P
nqX+IZKjTytnF76aVSWFICliSeOALIz1tXY2TCm1qGZ8KocXFRlTrliN2rJQG4UG3nAwYeGWrvEM
8LDBlDKcdFD03kmfOtJkveecJln0dlkdY0jO7zKQ+dAek4Q5Q6MX+qmTxSjhRy3GPtuwdL7aPSCn
Qa6DboXaJuDXbyzDAiaDxD3SsTWOm62lncx2gQekCWdt1MmnBevMba6GY0+OxKpoF2c4luVHnS6Y
LkJeCUfOq9SFUTVVqB1ZFQ6Qx4nHxblAAVQVyBUc2gWDSdU3qlT8b6n5a1Vt1Yv4frYTX0Kw0c0W
hs9aI+b/hs2MZhad+W8HG7K3vuX1Vc2RNAluBtC/7rci/2dT7VXbYnw6VqhsOBvoAtBA/Xk4icQu
uL+466pttx2qNslL5U++v1KJ21DeX1W7FSqFq+652qaancK939rX2tIDukRKDzELuVr4BaxQH1af
w/TjvhM4Ii5ynO3lwIpkMTrpv5qaGiIjtdjDHrI41YYceG+HRnGBSQHiLuvfDsoQCEdZbhsNLFX9
pQxa9LOgQnkuMtm+6XpMjoyKVa+IW3T1sD4bXbfcDFbV36mir8e1CwH8ABgUJb0QGWzWKhR9Lh0i
bNvbDHpfXTvwepgZXG59WG7oBJQHUL194c2nDJuT0SpH1OVZouHEMwI6/7vZL3YEL+BXW9XUMepo
1cTzO7tanv3/gK10x3r9H3ytbOe/63Y9YB9aFr/Ha83rR/4O2BriD1tIyR/hCfDNUgPml6+V/Ycj
UAJydUMIMim/BWzFH6ZgH9ZT6EYRzCXM+zNgaxsEbH3bJcwLFE06Zf1vArbga9/lRHTHlokkQsY6
EVtAXe+SSWkLBnDs/fixCP5UnVwhFyIiW0hbjvOBnh0Nuv4tsurgtPiEiewm/eBN8XfsycHWxLKL
kLP+W3HFmCTW3UQSdJNN1qPCeqiisdJzV5fZ/go0cuQyeuoqF9qWdsmkoL0qSpd8+SJ5th26Uojf
1EdhGNhkRxb5aeikaPovgI/JYRJFHFD7b/P00FvDOUDhLsm04LFGZXnXoVGBvDKTPIcZRuA+Cn/T
4LoJMruOn1IvPwadDU/V8+5Aa14wwm2OYIa+xqAlKux2zqE9ilWN0dfu2pmo3uZdvyPM6a0aB/Sz
S/FgDUW1R1jiPh30FBnPBEW/tv0eTME3PYI3MGUEybAmYGYsRwTbm4zVOMSCQEiPHtLonDH/gTQ8
TNbJynBDRuC7llLfCIwX65B/oyXX2chtIqHmFWpawjr9dUr/D3tnsuQ2smXbX3lW44cyONzRDWrC
nsEuQopQkxNYSCGh73t8/VuA0lLKkEyy+8Y14SWlmyIJAvDj5+y9dhPP2EB2G76lHRoY490MG4c3
3WymltF41onNohZbvo3LtOwwTooUrplcvnw5nXdbaewmt92COM9xb8E8jwLg5/Ai282YQyeDsUPL
CCksigTjFkJNB3O5i+e+k5iB6vqMVidzEMp6pwNchxEHel0TSIbZDdPxPFLp18iQ580WOe/Fxmwt
JAS9jUNlAumO3wi2s48uJvVBCtgM5qT74y3/1S/x/dfBbqi2WtV+lRDm9WL05nSCiEnyUGyrJmvv
lodhUGhLcvOLboNGXrU9XSYrqvbtTLm35mV/efb9YZjbO0aSe3s1mjvJ298tD8sXevVyqXoqwrvW
lSHQ2WhzW3lZ2b49nQbjvkcAR8vV+LgUZ0tZtjz7/lLMpdpkV+rgpCCS5r43Lr2/C9Ll5feqcnk2
zT1N+Cndarkil4vxB53Y8ofL2dFH5geZhnK7rJXLofv+8P3PZEDIQRx9kwyS9EhYwiImlHPRsVQe
SzmSzJEJzhyesIj24rkZtDwskq/lOk+X5IV6FgkucsFf1u/f6nkkYdbYPKi67qetM0scA5qWE1Sa
Z5gaLXD8XG3IqBpWadxMd9IR0x1q6Oluebk8GG6EVwHqA7LNj5EgnkJ4exqSMeHnjdw4w5wOgiMK
qsYMRKcO5inpbBlO4OZU9d57Jx+2bW7oGzvEeOZImCkO3rL+W3TD/KHUtkGzeafPF9vyKcV8J1we
5D/PlpdunQsaifp+CWkZ5//AoHG6T6PwwgKBtS8TR1qL+clK50JM1/wt7XiQwxjA73TULndgaLCH
qOFDmLIpCLUguFPTE0cWJZmvKFY8yUMXuDT6ueB3XmB+KOqG5DFbPToR8MPlI5ZzZRSkgGwGC03+
MJdPy1+gwUvLD7bulsexLy38On30OI7NxBWt43abHmqXzL4cbse27eprNA2fmkpTa6mh0dA7uC7I
5+aVbm0Y3kvoiuQ4lYXYlWmzgQj4NnEIBPDj9p2u2JU5vWRH5j6nhTA3U58+uLsWzyCFsn7u0zDZ
ZSX/jzIkvwRzPEyIyKVfn1wKx872zjB8HHrS3ob4o69yBLlDJDd16kyEP0ybxJhPhWG4SYLt16JF
ED4i68tFaqyHtr2GRk7ifOTEbAdbC4NfWBNDAVG/8QvQR6PlzwEDtzjIzkmBNoCLKDyrLF1N0I5M
P720uQlirJhOoaltBuxURzRXF1EOb51gjm80PVr1qe2u+qg1SChlfTOd4VCa/WmaLVKFQ8MNbwVi
znh8N1QBfJ1IqzZOkL3EUskVjpLPmu6ru6kQ9lY6cGvJ8ZmwGj54jhYAlO1Iri7jPaTlmxY5zdEf
+24XDplYFclIO0wLblJGEj6bmUI1dxBZyxUMngCERGptTY+wGBP3YGSohjie/KRVrkSNCJLJHOpy
j10mXcvaw+UUInz3+1vuR8bWpOW4lipGPwbtEQNKBBSc0NBWtmCRI0dwDydnoVJSQjFr5dpJ4y/4
LPW9746P6D3Ao1j9Y6IkZHup7ZpczlbyRu70cVqNFjnpzKtB5kVesSsL/lGGcPfNhAOQH344GVms
XQdC0yfpvwRjYl2dREs2pVe0iGnTp6Fohm1sR2IncvVXHgFr6CdcOnICoGI1/v2YFCfEP1DjKtRS
WgWUinkpQBQHoFnasZWe+R99VNU7U6Fi9Gmn2E4rLk5hFhtiqfH4Uyd9SixwSpPgc4WyTXZG0Btr
x5Hve2cdtKfc1Qty7g1khd1G18OXmMhQlFjetAps7dLiwhJjOa471vNDM3ABdVnwsU67YsM8zd7A
dRZHLZvFc3T9jRiXDB/mBU9ShOkXbqmQqMqmF5HJezv10OjblzjhmFp6/lfj1rjy+5U3uCBnuE3Z
XLcxOkoA5v61l4FzMBL7QHEp1kHM1RkEgb0yvfZcpwI4u+1puzGf89F9DZ9d8RSP0bE1tbuWfKOd
pWA9JqgIjShit8LuMG9V8C633M+JEbGczDpPRze169RsyfGL9vYIcCERKRPcXickFEcAHP6WyGBD
22IQRy3Z9Z/9TM1zIi8CDGvG6+YIWuN9z2hoU2jq42DRbLVdqK3DEy6raTNo6mtc2eZDVj1WY3Au
XCRett/Exyq2xg11qXGXEXFoqcg7IJUF2W/iqCucQ6UZw70Ru2/5oPdh6GNp1vryEgGqCkf/CCP8
SzTKD1PhQ7EjMETqnrNVegehBEt9GKhri6JtR645yASMG4BFdO2SegSPOkl40mX5Fa4fcQwdCSt5
YkGuEJhFJXPaCbEnOjT702B6t0jD9Dzo5SX0pmiLTIpch1icm3a4ypE5RJvFD4Ydv6n0JEa/3jyq
diPr4JY0YXUKLMxFNvJP38yHYx93YhWLGsJHHJrryunNDbd+n9SCUtAmItGlG+r3PSaETXEL83hc
W1aGTluNIEDqZC/jVrs4pnw2zb/kGHqnyiO91gx6liKu+gbMFUttfE+iq7vSld9gZNnhogXyTjKD
PWnPU1bvgjb7EPghlfikkPaRLyZs+BkOUG8sIOwfFFmiQd8e2kI/aUNM5ilGii3dlBcmq82RA0GK
THQrGJu4JOXeT4i3MdIFBFzCh2c0MxUsRxoCSy2GjNrnw4gm13cZlKAwlwUzDlbs0yj6Lben9spa
6q+L9r5yMK4LL9SwMRgc2HFa9xZwuFQP8wNqWLY5ereNB6z68+wPEtbPs8DvQ7O+jtb1qFGS/TMF
pDZlHv3PS5bEbNfX2btB0TogDSVCV8yQFexJ9nfG11xJLaFa3+ZU/7zMW+YV/sBwnnqP0Z3YlNP4
VoJghDyH3RcjaniyW9vZFAiYwQ1QShQdtHSXKCTE2G21D5T/NGTJk8x1ODzYgXBmYC0pRVHt2iT4
vExSl+n+Mk5dHiIkpwzlKIMO6J036Szbt5VJul2NahjW+98BTkQENXfC7OJ9GITnZcKUjd1z7KPH
lUZ6DPuuQ9cwT58E8Qa20R3graxkXo5gyCBhsscY70IdDbwJCuXbABMt9Qs603r7bahJh4jOrf5t
XrYMzZaHZq7Kjbkly7bu8n1uvsAO0iJz1q6F19Sfo7CWFKxGmaO+XV67iTfu4tS+LTPGNJ6FHMvT
ZWb+fYSOiS+983Zqruz7uKGpuUwguXcF+IQoDIlhTQbS/saazNtQibeAaN95JOYeWEUEV5nuX/yu
vEwqVY/K99aRdO6RBHFyz8zLyA5f2kDG+7LP7dNYt/nOKfRs5TXRcHXmB5SVX6YEFWsCRPFOwwa3
FRX7oyloXeJhO6GRy6rDJqF8Etbn0B+ZK494SdPQNtfmfIoEIczPsU+tm+jGg5dRL2SB9dzmyjyX
nXcHMtC/Zm7B1jSdmQRg56nbeohllfE8sOWCQZq/ObM0FG+1GcWlVe8BaPmPFhTfVVOE4GSE0FbK
zMwneDvxnQV3BGjP1zHx8ksjwPLCOvW3S1iWLg1Fv5oAe9cW1S2A83brLUyNg563+yoCMjgmmLzI
+EAbwbRtleaTRRghbmbIesPFcMeHIakvKIev/BDuIU/M6F6JL7Ku4qsqj1GGprkn7XIjswhBMks8
nhEr3aU18I3aRT5WFuF4iwiz2iGXXnexaDd1PgwP0Fh1publpetT9v+cMCtQQ826KFHlt/awJf0p
PQE1rY5QETYefrirO87cwxzCW0FuwCoYwuhCUIaz0/vqC+7ck++SlGavm3JqLk0tJxqK6r4OnfxE
OE66ijR2MmnNRzcxLpJxIA6Eit9Z1PfrotYn3LsEs3SO/jjaDBvNxDCOVl4zrZmSXWTEOXBvb6d1
gdpiFg83Y9hxlYvxvnftD+Dj74N2EMcRuJDGKPEhGoJg5xBPU7n+X1o2yvtmLDu4zcDE7Ey7AImm
8dmql7CZEgTbgJVG9lgPUh9YD80BcbQ37SkfSHrIklNmdtRzuGX1JodvY2V0JHu5EjF3qohx/rqV
orzBViIR+EYL7myOrbpi0jvpbTwe1JB+buSMxnGTiElHFF0NJ/HXGWFjD3GJ5xw7O92UdMuueTzb
g3EHOAlbRtbU66kS4lglH0YnYnsCqgvfzoAnolW4iXsPe2Yd1Zi2dbkiUwsASFR0+xl9vErh5N5C
KviM28y+nka5RprEN63cfBuzVzVoOhzaMnqPo8zbQAw4k7ekxd6D8vU3JV2aA/9sti3RMbLKZ5yZ
lb3P8rgk1rHfiniIb0ZYb4PQ886OB7t6TNWdLeqHGMDlmbzj/rw8Y4tirGMwq6SOVdke+06M3zoq
2Pf466QfXfI/pouGIXkzJm+6KPLRVunRqXPpAWl5BBe5U4Ihb4e9IGwvboSHRCDA2EXj1ov6bquX
Lrp5y71TaWm9jWOQGQKKyfsyNvfM+D8npP/swRD4G82Pbq17w+qhX3TRPQWDp2OG+EjYRnTPUG9X
dqRmd1bubbm7ApyvPoEMh9BqVUgrXR06nQHCsAfIglC/pSab+ZR14qc3pwjia4LPiDCA9dDI6hg0
tv9YTP6dlpTOsaz4J5Iof+kFvEHkDz7i9TWTCDQYfgWOUpn7CGr/KqjK5kR22TO+bnl2W/zYblup
TSRMftXEK7b0OtqDmWsvbQEfu53tGnpmvYsh2h1MFb1tG7e6isDMj60Sj8uNtp7qNz7wBnw5Zn+F
JMn2foz3wzxBajJwW3k63oH35ERogwnVm7hXYe9fWvhSeELT+0AS/2JWH2tPoLp0hgebUIJLmHMG
AgFZtQXjF5NYkC0znJo6LUZQlQzFzrbBDKRpchSjAXK4xwtVJZfRd4dNY9l4Z5LG3qOBB8UYERqw
yXsDbWvQ7hKHsPJ0huYZ3CM5Yz7Eis1uheE9rA1xC2NX7KO4kxu6xui0iNTdaRAkNm6AOq8wSGKZ
+vbN3E0doKhE9ufG6vdNbW25pupDaDHP6vNwPofzvZ99UpAJuBy6g48z/G4Qnygx+kOcjfmsq1ul
IMqPCMgJ4sOjvstiElW1cNhnZX5wE/tLRNn+pKju25JdZKBp1kUALy7S8jBm43NkJ1g1LC4lqxsH
+HllyLJieE/xJXXNYxRaybVDePpAed2te+ja27BH6aLpQ74mk+VrPeGrziywlBWJxGvbMu21r0Fh
8nIK7FZkj6CWiZ0bZ1hsTw7iYDi7JrXUdghBf9dgMLGqUc0vSsOyr+Sur4zrUorpDVTDzGxQ7uT1
uyZxrA3MKHGHJPup5D6NQwafeN7ivCr8flXCP9iwlJ0X3KLZDycSxGjGUKw3DX1rE1r6xpqwJxum
oOmjbeJwSvd+m3weqtHdpGP3BtTiu8QympPUFEhGggkIjSWgcKrIdk8K8HeR98hAk/Cw/ln1U3Dq
k5L70yg6bmMh9omp2Agf17OLe4qsSoeaM6g2uoinO6x5GQy5i6hJScptCl+v25lON771gYbENRRX
WlFqhbSvYxLqgYYJk+CamNTeNtT1HYjrlzLUsbUHOP6K9GulE0Gzctz+2ayKN9AN0q1Zxt0qtDw4
dLBvpzGWtDU1vJIg3y6ubdNwgJnSQvfc6rYWHCfKHzIkEfnGxlt2Ul+7SR/Odo1RlB1jvQYK89Vt
oLkxUzn2Ez7+ETKEj4ecNYN4ZtnQ6GjRwW8LFQ4nyFA7t6r8lRS4OgmjHG6t9PAnPTdRhAuxBUWQ
Twl8Eaf+TErlTDtwmysAZjpRmWmespr4PaRuDyXoobVmEkMYCeXtzbjSNqqoaH/W4k3GQufDuzr7
XfB+JGHkri+xevSgVuBO5SUA62BVd0qDX55M+oXNEevhkOTbwECjlbeJdvZNvVtFbl0dUtEfCqHo
dM0nrKyMTaxgvVgFfHC31qAjFx/00qnOeR8FJ5tPP2hzOIiVGpuOttkhmbzn1C8KOCyIwzuHm6zp
Dm+0st9Phea/jSA09bXJOZYx/xCRYANaOznwjHIVuoRp9WkPVYyt7TbVfXPdsNBsg9nE1dVo5cC2
IZxws+4UVPE8eOw1yDDSuITzuzBpj1aZmFhIc4p5sMurOI06uuumeJTYrzbWUPdrh2EN24eyvQsj
Uq1IUst407XToRoNQirUuCSPzr8OSWWeqhj1D4D+5AgqDzhb2O/cnh/AdiGwwL9hC9S6LABssdfO
qLVHUiHXgR8kFxoT+165Gjgyoz7JPmt2qkZn1wVDxCgIxmJj5Z8NcyYuwv7YQ+byrhZgqHVSCv9A
VbSTvc8RmepwG04OrWMAu0czd9iv5RUuR5SDG7vXJA5MDVPofAgELEopBITU0ltZ0tNPYIpXMBvt
jpVomsnQEUGrjZWeYV1VD0I31gAHuN2izhmtvzTlluvMyR/1BFq26SNCiECTdaPRXPIUB0EyCe6y
QDy8QdFRTNvJwI/n0CCt4w+qHKAipJM8e2nq7ssx/dSkcbVivm0fXAJ46EdmTE5kdg4tigu0HNUG
sGl0yvscXG6BPXZgYnmM7UI/kupzcvPoxprsn5zGSy5WCtRei/NroxNIwDfbF3gQ0tL033j0Ni8Z
KM+w/xDOfFonbsgj9GS5VU5j3SW2yyYt196YUWSflgcySRFealW01qVKbyb8s53qU27nPiVkmYIz
DRmsX4zQyi58bYcgb2zE1kfTbN0j6nLt1tjRx4Hz4cSmHobgwL2gl9b71Naya9nq+RV16JvCH6pT
FOKaBlnRQIhjvA4ziohJHga33iYAe9yOnWo2RNWtVO8K221PBDqUGzYPxlmzG/yeJVkkcRKVJxIe
YZu7oK2yRNwbgTa81aeAc32cIoJKJrkXCq5Ewg+3DmrYPVobOetQV4QPMbDsJpJwsBLXBCWk0GVa
L7qL0+k21Fy/eT58Uh0ZrQY/6jXzy7VGIt/F9VsHH6uAnhi1n/vBVA8RpyHGOP1th689SIjr8HNx
Zc97nIhTPJfQpRQRZqcsOarcrG+ucJJdVWAcIWjzRoMQ9rIfjvS3VXyyMspG0o7WCSkOIIs3pSZZ
DNia4giHmQBW5Fik3IRTsoou7sCOhY7TvdNwEsmuiikzgeVn5cWmdRiavbFJCgndER5ZVTp78snC
o+/MfuSyYXhSuvEtHrsb2IeOGNpoX8duv1JuHh7TNKNP0yHFUUBBI8QatRjVigEmmbHcPNdDyogH
N3u4hXlPaDpcGe4fLtd1Z30No+qLHlnl3s2cT8FIqkndpde8SXALRWSNlF4Jj62arhV0tvUEB3Id
0JxeFcyH9+MwNHuVsNRHbJt2fSrnhltZ7EIN/HhpY1U3/PZdalbnVrPkUdrMm6fRLvZjigBWB9dw
Msm4gsxarLuciJWBcIFT4bSPhec6Zxq4j75gLUk8AqrDULhbrBxH1F3EmhRHayZXsufm5GjZvY1m
u09NertiKivWtZmFWjoPGGTzQ2+C4tU0TcGlw6qbtXSUSlF/kf4wxw/aSIPN/ADRciuJ0FjVbf0+
s/KP+pg3a2/sn9uWynZO+F2+R+uUML8m+30fZJzAoZ8cejJaA6drEaOvNcZut8l7R0SIv+u0cuIW
aNEgdpncYh2o7vJGPRbxiRiy4YMyWXf6SiGgM9u7b7P8WYf2au73je0xDwR9r30MyizDkjo3e9O5
l0ScSYucJyfUD09ADqV1chDZMHzKNppLsIuDFEAtenOR6ek6ma0q315HdQ2WPJ2dS4CTIbPRZLUa
D7JnQPmuoETgfEy2IQI2jPT+g9+CgGuI8YAdzhBs0UlRQ/UHUQVkcoVIE/T0OZUOkZ66dnCrG4CG
ZL+IefrZgqAnrr3y/IKMA0tgoUBlvCmlh48+avq75SFIoqvXgFvTaNXc1SMR1Wrg5E6ZYp28uGKn
bBoPXCzVqrPKd+ZEoHOrQhjM7GXIJEjIN2XonxK96NDGsCDsnEauEDuIx2OC0Icm9IQUfZbi2Yvp
YWLlNSZAjfRBn0QEgdKPwLS5kuXPm70QYQDXii0Iwtp/tEnf2Rzf/0yTRrSLx/zp1Rzak1RJMbsR
c1bCL998eZbPSvjvL5dndgHFsJJMktgeUgVXhF8vz5x/ni0vcZP0DLKNx6kpr0gN5TotUL5zYycO
eg656JekC4RmqwR946b7R8lnsnodJ8AZi0BrctjvrfD1dndFwuRzeVheAspi5BVB5gIice6ceDzV
/qRTB3Aw5s82zT1N+vmzDAP3HyKFmLszXXWGxkwrKHgjWbHvI5KlLvQPYpTaNpj9KZrOQ7z0S6lB
UOrjV2ndCHIuk+W7dDZVLc/i+RkKSHNHKNlt+SMGiQNZte+a+evksydreWiQlRGNmshvOs5FKeNb
zl2ajxndt8JdTVb5qXNomkElhI3djAhl/nnoZH5uQTHsuyBGNYIcn33V3BFmOCi2rozig9ZZtBFp
apJqe6/A6+7+19Vbjf/nS0aH6k8iMSFoYf7O1rvD1Ru+PP+oEvv7v/lbJebo/62zM7EIhkMGNtu+
/9aIOfZ/WxIp2OzRxZsrbf7qb1OvxNSr4wR2cJpbqLgs9x+NmIGwzJAW8XykPlq0ev6jZMefXPOu
hZVXKoFBmKe6eBWpB2hHn5wip8kSJ82mTKuQiXMeneqivDWY5TeEVwX7MNViyBSMFFu8/+u8jKGQ
36uCzarByF2bMzQgnaGVNKvsbDYGJDHAcm6b1ceGgNbapFRGzctyHvwRmcCx+NE4j7ZNOZilpUGH
hANsvE4sLP3J7SZWfJ2fal3D2Yy1GcvrYaHKDAP3SmmsWtd+sQnu2fzwW//td//Rtf8a1/DtzV3H
xJuN2FO3Xr05+6QODYjZ7KuSRiy41zKRtG6YYaNT6Fet598KC51KXGZrT5Lm8//x/vxsriQCFNHg
a1bDhEiiGJVqSIuv76XqYxZIDDN1xsbM9rHgkUgY9hs9TBnAmAz6/vD+rxSGy/eXfHswEZyW5utM
zqEjgYM+bbPHbBiso6p741fMHuVoCkaJAZBt2fgb2wk/EwABkWekBEzV3tEp9WS9kkWl/eGQ/PoT
kek2X1yCATOny+fnN2Hm1//zX+L/NkNAzE3RNHstVwyf6ZBvM6HK8x+++CszPF/cNLhcsMQr4iYc
+9Xb1L4ja4gM7Z7kD2h1aD621WBF7wqvX8doEe5Ig/CuUz33tDpxaHutv7crtt+JXRrnQqqAWdMM
lQ2Vs//9Z3uV/bh8NNJR0XwKg1PydTShCQZWBqJp93X5Ynu+XKEX+awkZffoPYbgGOERR8UfzoSf
D7tpGIZrmDCgleCu9e/D7gVx1DuSoU9EDxGGFXziQqf//vuv9qujbpC06jpolRihzH//w4+rO7UR
Cdre+9onnmdy+BqEUdTUEaL8w3n0q6P441u9+oEtRXwIuLd274zgAdsEb1IbvRRRXKykDXFplAFz
rfHy+y8oXyXKLj+eY6MnRgPscgK/uiGPQWw5fc8Fbdh6i7CwyQ5uqkMNttPdVBhq1bm3IBrbS1H0
j42toi0DnwO3BpeRhh1vuoS+WR9pe623jAOhBB6f20DQwH3XaYHmjkN8Ls1habd0W08Lv1ZUnXvN
My7eOHQzKfVrLSyysWJG6/lI0BVcNHra4ZlsNr95EK32l6I1dvjDN58P6A8Al/mb04WbBdOmYxs/
nbZO7ZMU2XDhJgYiVzGEDzQCJeZHvpUWdA+NTq5N32lbu3Mf64Q9Bj7s+z4jamsYwHBa2dukJshJ
Z162oiu0QojVbyRm540fSoSxnCxG1+mruprKdWLSmrKnQ0EUZ1nqGzEZ8mwaKroM9ecwzbS17/T6
wfswWuDEjag9a0b0/vdfWYif1y6+M2vXfLMiY3lZnn84nyM3seKJreY+L+1027bTqS+jL0OOKaju
n6Yoj9dT6wBRNs2BRhaHQzO/jm591ZtwV0wRLcf8JYv5X13/SHsl31SF+Bh4k9iGkpgUF1KV1Zr5
WjbWDkif/ehCz3X1T6DYgqd0aODK2bPVuGyNtcHdrAGRtlaejq+ogZ/r1nTKNf5ORenDQAyEmxdP
TXsWMfs2TOcrR9LWaXRxzMy1muPIaZWgKjVWYU8Dte0e/KJ/crpTPLjVOk/bECz5W/A3T46ZvGU+
bB5c8tbXtC22Ted46xxTOfmIaMw0ewekX25yAwEVu6h3cLod8kucZthNjv8ko/C+tbtbBWI7CYkN
AhL+GTp1AYcoG7eCXi7HDnobQkDnnjg2K6WDWLSPCn3Cmjnwze/DU1yzwx2KpzKkWzAqqnTS1xkP
lewvpiZejWZFA6gjpTFH8Ze7n4PK/EwG871J3G1ezyxX8y9m9Y9qUh/slD06Pptjiilg5dnSoifN
P1J17ZPlOx0zVDpG4CUkvWzGIhmJY0kw/uGs+vnG5ZhMQQ1uxWCQ7NcpyUPtm63Zcx21kASKdNg7
HRhuEQ5kDTLm9hE7eFAz/3D//+W7mqy6NBPteSH4953ZrTg7INKx7Orvatk/tHnyta2s6zBpT5WK
38eu9eEPV88rVBY3DMe0WQmEK+aU49fuhtp3u0xLWmovhQAho409DtHbSiMVoHo27W7auvpJb2iF
FuZ0//s3//nCRUFizOW5S0davqZN+a3ZMY/N+bp2/qGoDCa0hnZkoqLtioaxdnOwtRett9M/HGYB
zufVXZI3ViQ7G4iSJYf638c5hcBDShjHWbX2Ffxzt5Vp2uGWH4djnIXPKXsGxshMuJJgutbcPFfo
nZ6t7l1kku31+6PwOpJ9+QlmWBhB07awKYn+/WniUJuEVbj1fhiogvT5tuEX8db1cd+lDnaEpK/F
lQzijsRZoMaeR7ilE22JhnjMLSPDTaH/oSQ3fvXTUA8juhUmHXr1qhIpy1xNuBrrvQFjiSR2bVvM
1jJ87O8Kf/za1bg+6hIJpLAMn3UveZ/KHGqhpxPiKz7GRA+vDjXCWaya9IJbQQCBhZiW35XwMv9R
RMYF8ZB9pRTp9gNSzMZLLyX4h0B5wxaxl/eHw7yUNf9eGh2TQdq8I8QvZL6uaX1Fi9ALZL1nZufu
QbX47VXYXrrNcFOuEmC/6y7CBdvRfsdCM8SHqUY2gdSSCz9lt1br1rMxUbpYIEYJat4wqmg2lktY
55SSrtEnyU43gS3GvieZpTuPupHTfbSYkA8KrkPlnt3BbpjF84V9dfQly+oApgNtGPlP8KB+f2ap
VxC65cxiZ0w6pC0Vt7P5739YGZm9M+6EML7v4nrdBMEhoBdkB3AAplKc4ZCu4ZerY9CTA9FmkGvy
4GuEBhABarDtWqUdKM9JlPQGa8MGEA2uVOSdMH9Z91H+IR3KFnk0m9kmsHZN8klz+qcqSJy7BP4S
mQtz/QOGPy3o6hlI4lamQSaj1cWI3Hp/W3g16qBwfJ7qdOarqIpmcC1BYdZv+9x6+f3RWKq+n06A
H47Gq+usb5Je+fmIkh2ACI7ckVSVCY1jbqc9iBcHxJ3HMtpjyrdEF8Hjq3Er2yi4oub2+8/yOlr+
71/GYZHmLiTs17c+h2CHnp52vXdTu2Mw54wnZcTvCWfZWiWyntAki7QIScaofH/2J4tbOuTxzXaL
o6sSoIxA/L1c55AWbsNWdTzZbipX1QTZmWwdCZAeyQFcPpPUyFVY5s+NaLsj6ToFTU9rTuNVjNXE
Y0X7GOK0RxwvCEqk2+Rqpk74Ncmace3Zxq1JTG9nptaHFC0GQ+0GyfXkDfsYbsgo9WNgcItyJBhW
U3eAKbrtHP/0XirvGZb7k9VGrO2Fu7Wb8n3LnEciyTqHpcQn5784Ikr+AAH8eXtDn0gXirh5E4H2
3Hn68aQ3DTytHvPjvaPiZ1AIQBcnps75RE3/+1/xFzdJi4JbuWyU+Vf1eTn/4fKqk9jKED7U+8LP
vkZFuU7t4sCt894BbrIKIL9nqQrWKlOPv3/jX5S8fEcCLw1XEWOmv94443dDy+OZ3J4zE68JEprW
GRhUNvVnQ+JnmxxvYxtts7JIgl2ZPpNIIpEop6jrCXyERGs7L8psQ+bgg8UksEJfHe48iwn47z/q
L0oasHqGZUtJccHG9t/HqIGiZHiRjoktYHLbl6e8jp6Zvd4PmokiM/yKAvFP/M+laHl1pdPxA9pH
SDvmzdcrqttpNTIWri7RtVdd6ojRmJHbIekD9pnJW7M2rLpAEygPdBnekPl+NOqs2wD+IIomV/cD
QSmI/hFbVR6F5hSOj6Egaln7Uwn0836NH5LMBNZ9Nrw/mUvDtunMoOOe1Dt5s9ELpElJbJODgWpl
bQbR19//Gr88Y9kiIbai3Uan79+/huVGsZ+2Q72XGSESxkUp3tXIrCs3Z8JkOX8hIg/JRvvTCfvz
jtyxBF1STld+EOWof79xVAvmsaqo93CD3/ejehAoK9deYBPRNVQ3titraBSzwhwJDblCHuTlehN0
Gvtwz08xydTWWurdTseTNJEI9IelUvzqroG1zKAHB8vNfH3X6MfWnII65orS1DN3lY6NDOSiuKgv
7Bu/BCHVcaecnYXsyLHHt4XyN56aiq1dEYbIXeyrRNPzh4tH/er3okLml2J366jXJzIRY54hM50g
jdYH8ZyOAZ4X85gg79pgwrevdUOeeBT6+s7vSNegcDwCZgrWzNjT+zHdZ4YZvpXD8KWNgp74D/8h
8Or66mcnV5PTqXSC68Sd5ly6ZbuxPDPbhxSa14x1wY3EBWEf9h03cC9TwTKRdZRwoT6C5bLc7n1d
XrKCHUI40OE51mgQk8H8MLUJaVoyst8Zpf8CPHiL9yLY90vmimBZk9VUnPGy1iU1wH98fkN+tSxu
xja19Gv+a6A5CHIzq9x3qHUkKYZbaJfdljTzABOO+RgG7YOlVV+j/o9N7F/UWi6rjs10TugOkcv/
PsPDSNDur+wS4zXWoUhv1SHUCEE0PHLOSaoVx74i4aRLe4hv9DelLBH8ITb+j4/A/yPsTHrbVtYt
+osIkCy2U4miJKuxZTu24wkRJw77Kvbdr3+LOoODd3GBOxFkxXEnqfg1e69NL2VbOsZ5GKf/eWWo
1iDQyrNqQq/nRzbPpHjlZMeko1RbNzF+TZ40rrOS58wy2//xcv0vg3xA04JpLk2Myyz/P97l5hLF
GV6net+5s42JGVCVp76yKo7PZVybu1TzsWgvQOuGGNB7nfyPd/F/OWV8nZGf5RiOYdn+fxxvVEqy
8xO73hf9ApEf1yP2Aq9tNyzBzQB6+v/6jWmF/ksvSU2pQ3SF6So4x///8+7llurjxeB7DqX/pUw3
Q8LUOU8TQ5sw7XB1SsIOjKn2XzXwArwMoz/CJeHHhcm5j6fIfyIZUGZ6ghdsJtZrDTHNRxE/9WZ3
bg2oP7HC5dcRIBIUrtB+eFG7reaGeBO9zc9aPrlvZBLACIyqFzMp3lvW4Vu3bbJf3eSHOKWKW1vg
JBFCYSR1dNpeOaU/ZFeNu7QqY5KXJ/GeW9bX4CT2bjQnyTu99y4x7oitaxnRr9zVUBtvDVPXn5nm
aK8WMpvIHe23FFglMRx9dInSAgWfsrQnBHzNjfXyahgXNxYb9Y/uL0E1/SadBufdE2/9YhARxly/
GU1YsOmrSwdxU6OtEc8XDduqlPTcXhL5z5nrz5s4nk9Jnz4ty2y8tdIgpmEW/kfUZnIvXMWIiHyL
R+kXb1Qy/REA0HKdTP1kV73x0HX+J01QfqmMKTtjaNY3XCGxHs3Zq07iVlCOix/6Rrdm8ZVUz930
C5EQUc2U5BD/ESvmyFm289yrlyx1f5tJtfzWc+MmveJnV6YaCXtWepndPr30U/enmtH1Jf1YLKD1
Vb8rq3Sh32MFnypJB9YVSxOkeTPjeythHKbDtAW83RIOWlHV98V7p2X93lg/uj/kJou3xShfBkJ3
0ytX9vTaEeTzMDMmuT9kYL586Dxzf09DJ91wPCvUmuf7vftjUT4F7bBCCycvzHJhnxk9Ouf7vX9v
UFYQR4kmEvNPRUJR6nLZM1V6iUaEV7FF8PUYw8mMo1ydEkQgeMTXSOzabT4nR9G9LEhW0hgL7/3e
gpZ7VxSmvsmHeHnUVLM89vnGVOTb3h9h8zc/pkW2esVycviccycj++nfm5qgGLTN5tUFlEBkRo6I
mvH7oZ0JFnHNyvox5SI5dG65H7seuOAYEZVAQqz34A/128wzECauG+8Kw45eLA9l3yyNd40gpFOL
Tk1olMnE+2nPXWVoz5Oqb0Phoi/MpPZEZBG6qBQ55ISw0Y4JM4iTHP9b2+IzWD8sKfEv81KgmIFX
OGiltpncfHyiTGjw2WibLkv7pzYPXMRPJlSjW13gwWq1iSSWqiZKDzdWmOlOdrPUkN0YMA1EAqZL
sMwO43dnSE5CT+F2LFW27YTrvxUzYt0Khv+ukyZKpAxalLS6ktqKeHi4H2+zZTDCiIflIrVoeTPz
8kGzDP9W6k3zVn5C/1jeLBQdx6mXvBkqdw/ivP4RAzV6cTosdK5R/6jnpg7aPJbMyEW2c1TPio6W
+NFpU0GiIfcoXUd6DbIl25RI2Y4aCWNoc3brxQ3dOv+EgWADdETxSN6pw+ubWI4uUtdhQirHeq3Z
20YSlPwuP9YZ5cbMEfAndjyEmRTGi14iDdOGp15VhJQu/Nr+EPk/hkQ6gT55pL/kfGPoR+RKGWN1
gamxnKYKn5ZJuNeYg4bso1s3DP1nPFkfQz+ejEUSyzCa4qpaXifK9KZAI/j+0o5qYzlV8gfjKHoh
K7aZQeh1qGK73EEo4Q8qu/JlKfvb7E3OzxLJ4a4dqulIdm37QbCMbbvlm0itnag0BscyG/ZRWXs/
++ShBtj4yf53Colb7A6tFucftsOifX3cEVS5RQVNdpg4VoWn2h+Opc0468z50EODICIxe5Nz+slB
UnxKEfHp+UtmKkSHRu68JRlc1LR8m/qxvwkvvSTzW2XVxquHe+fRK6cfcd9EPyCC5tes037fPyqs
lDC4FmtbiSkgGKXGs8Hs9cZFBoazE734683cWeRrJYt1wqibrDHnzUHIHlIKw6VDhQfph0+iPEq5
SrBvU/OPwrLzXeHqX9M4ldsatfpLT8DuxbfS56Yd2pduvTEm5gcTlJRtHOfdVg02Y2fpjw+jRPpV
rx+i889eUokJYdQ//RKINz4jouod/2MSMqdfc3gvmjmvEcs9GHGefrXfPNHjYdBGTCajZz1Fjks/
bgdN0dpX1nIYnGDFImDsWFOMTb3jwHPOtuZVO7tLk2DCL/gYe/X8eL83JBQyCgaJvWhEooHZfmqm
Nn+awFs/OsWbDzgmxBSPKFnE5kkfhHGqTCY2bu0ugaOR5ukYXHv92l8O/ly6J8F8La+Sq0u01Ck2
8upkVVgYW9Ji9uOcbfvcliEr2vZmpnoeCEjFp5pcyRPmDF6l7pKQXsTFDh9aTtoeXiyGrsv1fkNw
5ZuR+2v8D0hexNNElhrm0YqiX0vanZykK3dZ/a204bcTGVxzmLOt5BsfWBy+1yako/YDAoiRBMLF
IJAoDmxpIGNX5YM5L4eGNmJjWyRbDv5eiOpPmufPeU5GN+CCMF7Sb21u9g0CTFsbrR1JTPwU1H14
q3fK9Q7E1rF8RR7bJu17V2ebyGz+ZANJiHJPA4MRyvoJ6+dZ1+YiYPx1o5wP5IQkxc3NNTULy2NN
DamV1tnru3dz7p6Wcd0qV4+FG69XXTZLkYWSBL++m797ZnSwFvu3aSZ7q033uOWiwedY0/7KAYKc
6f1ZugnVGGRvLY4oWl0PhC2Z1ZPeVVtWodimY0S15Kw3ZNJA9kv87MFQy1s/O0+1M8DYwICSN8tR
zMVtkBurp2UqqvE4QYfbZAABhFz2bart5mEN33UIl2fl6M7fdJy3ClpZQOiWhb7PYgJZEm4kW0pW
m1+rktTKUJKGbhjPDpiBHPiEk9nPmaUv2761ANMPEVWBzbw2KvUAD+Vvz0Dfm6YlXoaiu0k/enbm
pQ60aTb2uP9GTELlOmTE6MI0rlYekvbe2y3L2EHKLY9dC6FQOAO7Se0xnaZf6eKEtlqMQG9mfiFh
fMpKvzIqIdjE20v4A+5C7+m3y59kTNHvDuYRrp+x5ZpENpcGNqZpGi+ctfpi5iAXUYSobV2JJ73R
xKa1CxAZBmpr88PsPYzDCH8GzGG7vCwq/PpZu6uT+joiYw/1yWhCVlWEaKJ4DWJlXm2NPkI2VQqI
0vRPs8ORYLnfWgcqQnniryYJVPdsJUgT9qFOLTe99emQkZluIsfZ4cJS21x28YFEABTeE+EAcVLH
myHVegycLC2c5eImQ08mLF6qRcSrOflsGukPAJndBpPvA5PAvxhzVYyDsu3Lb2ybf0ULxAprDtZL
KouNO5BBUvIcW0P7BkL5E7s5AgOQMPaz9ZhqLKNjIkKdcZywS/nNJjUxZ2F+RsBga9sq606+F0KJ
hoBBKNdliOJwMZ1fqDgQ7dZ2HjYO8ue6H7jsGk5gZBCN67k7i8wqiD6aPmxD0/buOD6Sg004LpvP
jVGPRPtyXaoG91iaaUNkVrERJEQf27r/LbkAZsRi3bq5eRyygizLNHEDZOC4uMZ5Ql7NvTaFvhX7
/RGC/IVxjrUfSek9VZNQp9SlzWXOaK863cKzNKQgyQn/ntrUugu6LPVloHRmxmRy49qJm5OHARqV
AcFO8IcZwd8f7DNRn6ouPotp9PbsbkhwBMhCOIZeIwXO65NJf7OmWlXmHifYxV2/YW3N1cl1XE5P
A2pA3nhwgBsG48rCoLv+7Ek5Scwb2W9WA+mJhKz05NC7EwPW9sS1DibHFcbSQs/bk11nFvK+VfbR
4FAeUu+q8vxgxg0g0qj8GuJKQtjIMaYNvToROFyd8ozlAgh+my2K1p8S250Parb3Ccv2cjLHYwmk
nyXQ+gk0gQ9eg9tDOK0WeH5/II6XWLQx0rfCXW076w17wdBtTf/QaPZuasv02HS2hUStLOS2SNj/
140nT4B33hstGsN2/ej+EC34OZVuhqWxPGGBJ/6rTOQJRs2nZ1MsiR5hGYMo8EWOU29UtEBuh7rj
b+q2VYFRLZKoWomnAiex25XimHlc+FfmWRc3xenuZkdbvl/spMML2X94Q6TgUSJXvt+ohcgRSxpv
Egssx4ntwp3jH7PC56i83x3tbMeYzj1AmopPc54np/s9P1kOGhS4JRqtsLXQpKdYl92mthTPRv2e
VO0U/vOhlvjFiZdUv7WEvaCkoMsDxVVoaXa638zY0U6Tei9UXP7zsNdZHsrhrMHfVBUy7CzR0mtE
CABxzj00df4FmjzCoZB5D6IfCs7x4Spyf3pI3PZSp3tPNoRUSH1k48l1zXB5+RSd0A4Gz/imKmF+
GHRwO3MkeWApNDJbde9SMLG64HuFNw0PJ6w1gsF9D/q2at0mjJPvxTMi7O5+syvyptk28oifQw/t
yKa5Fh4kfexeY+55G4vdg1bTqxa5/nvsAeTCQ8+2s+7/wS4Frz4B+xPhxRs74uR8I4HmvOJBvTvE
+n53SS3Vnu4xEM79UT9eud3DSlO9P9qv/8GujYyAN0YVGuLpRdeTw/1xkWB2o1LGOKA7vQeH8P7w
/eb+5e/39FFY28zPvX/+9Z/v88/t/b8qzUDRTdjv9p8H7/+puv+4/365qnGdwFwjBf792ab7D3//
nH9+EvIr3m1zcf/5kf79xCRKnB1gu3dlDiDy79811+xDa2MXa2MU6vfYj/u9YlWo//vh/d79sf/4
PKQcRF738sf98fvNGK9ZIv/+XzduycmYksf7Q+CxgbWV6qtd3R2OFykSbFwLJg0f/ntzZ2GppebZ
vt/lTCfCZIXQeoV4INmnOSR1C2WWOOygUfV50DULr5/jBNVit2HekSc9lQZUmcn1Nvq6C5zWIG3E
cX+njDjGKTbsFcD7mwtRtdE5nPd5kxwh4y6BG/cCFoLREkohp4vj0YmD/g5LYP+bpsVQbZGQjC06
35r5+F3oEyH1Scn6FOd1Zgdaz7Y31b88WpfHhFEHffZL6f6kYkuChoMcW9vibtsSo6RucfY4efHd
Tt21wQGCYAXZ55QWQZRE74qJ/UZzFi3UF/fTd59sQw/VVH9FU1w8RDNGJrLg6P6j7keR0dL1DRxM
8r32JTaqpFmcve7bL7JDXCSX+kBr9QTjIEx9rCNtHEXAjs29MLpz0RTd1usxJvmo/QReYDy6xJ2O
LIFTBR1zwP8+uGWD+6v+Sl/Gob6lVkRKpBDUT/GTUMCTMvUXuAp8ZC1eYyW/hwG4XtLReHiiC3CP
gicmXNOGXhBhvWbVuzAsYsbCRKyhQupoSrUBU5fyzqWofk79Y6/L5yjHutrERD4zjPSf3EF9DTJL
CJWp/1Rx/6p19Ux+51htU1BgcZb8KrNQKxuXZ3aVJfZWYDZJsyvrfu8q6Z/iBm1CSm1kyFE79Oa3
IyPjkIA6QL71HJMzualIR9XQp5yM+TgPCjWS0M++31W7nMh4YkNVGug12TfEMxtcnq9Z9UdZ8bRr
aYHxJwNZym2FZTA1nM2gr6jsuGmBJembYo7V1mhB9K+gEhs39lXTmvjQRss3Gsf86lrgHK3GO5Ur
v2i2h/EmEJ6lZfWuFST9ukAP2XX0VDtWrS5FWh3swdKPc54eGD29afwIJ5vRx6aKiN62Im/aLVZh
hcpdoVckg9PdYlttTEz9oHgeU2ej95R8UmMtX/Ud3I3JbYKB9SaC9JqNYunSECp6d0ZgMDiYDvAP
6SsNzbwSf7Aus5c9RcMNHZNPZUJtgNTg5DTOj8HENpvjP9eAmdt6kPWldlwQ1G/B0lnHEpLYWaYw
mmRZUQfnjGwj9N0Lk0RUUclPN3O4wi8iDUTWNOeO+VDrocyyMIduKztGnT56H5NRFQ/eV6563JvR
PouwlC62eSXCmSMfCsEhxwqqG6g/BtvAUZiAG8vmoQwdu/X3aF/9IMmtzxHiEwg1cs+TlHq/Z4FL
W7FdjPRdTIhLU9nbWH9pnBJFkdrEssArXISaVrRMP1LSQdQ4MsaS815V/ZNtEuya8EV85lzHvsdB
rLcjr5rC280SAFbhmdfCZC2c6xalvQM9O1IczIX+a9WAgbuiGOGvQ1/HRL9Y/kpWyZpKf2qq+tuP
kwUPaSHksYudfekg1yqXKoxtv+RtxP/3p87caUbyGwRJOEm73lFyqyBZPfbJSCYzoGs4OBI5p92w
k2bud0bnBEYKwTaXTmulHk3zoVFq2WP4zANCOP+kRDrfOAERwgx9v2nqCSN3ntVwyYd82yylc9To
5gwU3ycYSY+xU6uTMVCACd18szQibUp8LUdl9JDyFs0/zEN0qvtsDGIsUy/dJP5E9kVV1zZjj6MN
tlgnwdkTYbr+JYEkWC42tVlDmsr9XTSKejzWk0HeZEMT52OE37nu3hEzskwK5Uu93ozbLLEYzcnO
JT7Jt/Za3Zxbv8ov/9yYnI1ApP5GNXxNugSSEfGkYvkymKXu3To5K4lMxSYnF3jdzmUFyHBwJaKN
eX9qEc6faCinwPTYX5RxhB1NSOKUSk6qtZo093YTH30S4bdmWqJH0KSH+XbcSdc9OLMkpCStj6BC
8PTLXxbW/G0lcFiPXmIGb+0gnbBAhMVoK9r2iZeEAHNjZK6c1hoGO0ZE48HS+1+zXJKjGw18rXKr
Rdibua6YOx7decQ47arejLde66dbHVvzKRW5IiU0DZ00bn+P5fDbXCE/OcUObm762BUfKZ35W0Fd
mB2xn+HEMAsFPtlo1RmV836ggn0yzHiD7xKnKtJNkGsCdU2zfKRmbIVZKt+XLrskEUuNeCyzPbsc
jZcbRo+yV4eYqVeI8qqZyZfjlC2SzgbiEP9k2GhvKW7R7phyAyPJZJvjNyeZA04l57czOaN63pk+
X1NwPD7W/Pnm5JEydQyrniA53FDZtsxXNF32g5E35iOoolI8+ovno6x1C0bqabF1q/E6xqqlYvC9
HYgteiyvALEKa87V+ukpaU8dmHhldt5jTgUYF1pza0T1G84KLzpryC9T3n7kdZbuZ4YvocLFazM1
21Enx0GqEMY1c+WFdW5cEosuRMXpdlRjfnJZphM9ahlBHFsL2JGV2ToBCWVSv7VRPz+2PhcXMTwb
S4x+buX7EATIXKlKjd38E0tH+QxMzg2yXGJllITbK0ZeobIQsHldeJ7QiB+HOIetE1dbYRAWzXuC
BU8hvorCN/fW2HDGMuvC+AqQo3PHeMNC7chcZj7afZOf2sbdDh2x4Fq5ACHxpi8NWPmp7jL/DPGf
GC80laixTJZtk682Lrq/K6MA/ZwXNcDVCOiCRQ8bzeaj4ZPBvtF6lT3dyKhaIFHa5iG2M1y+Czyh
je1M5gHnVvMkouehEeVLVcQBjnrzCY2CfEEbn4ee7LrA6H82fVS9QhQggDxJf/J2q187r6estxO5
8aO/5pCVH3iq65NerdnR64co4wjRdsz8QQzAEpOCGUPtAgaFV/RXS4uTV3W7BgbPUNvuRzmD+EQE
yJTEpVed1fTo4cnD3tDREzBKsqMsO5hmPQauMS6Pgj/zxs6s8lhISkiIUtPe14pwrpNPexqOQFGH
W+UkMC7i6tpNVfmaFv2BERTB417xt7OBFYi+iUOr1P/m3WOGiP9cj18MJNpLTsgGGzWklYn0H7Ky
t7Z2D+czS6ejbrQ97y4d+4bWD6eMZdaIAmZfIupht0XZOa+Bc/4wsiSheZGknh9E5XC0U6bYvHAf
dPN36vU7ex4EKjxS6q00osGNuk9TqKtjlupqG4wLo7KbjnYL7CnDvZ1iVgKAEGpV4jwNmb23ZuEc
Wdoehm58hqLWXees0bmCGENYKVDgccnVNbLdI9q9ZC903T8XNTXsKD8aMyG4jOElqkr/UFbml9vp
4uhn4jIJxggCmJYzgjXU11iGgn0TCWIJTbxnncsp/sZax0DUdcddni2k+koIfbpyjh1xD2FckIK+
9E5PFqnFBTeaC+YJJIsLFboDKffsUbLHgVPXSA37lqY2kMYIrGZZZVZoSiYiGiswhCbzzkktYCcj
tKmlKaIjUp7jAqcnAKiFrIqTYmycUDCqCmylV2BIgck50fyW1IZ9EjgWNqWJlDmZSj+UXgMXq02r
F6ModwQ8IU5F3bKvnDIj/8hPNzF6x0ef8TgYhXYOAAdMYJiPnEgT0g9nYPAxJM+elWx0ZNVQXr7h
1QzHQTAZboW96eaUom/MqsCky96CyaFa8LiM6qWl7Uyrvxi5NodlX+uQwpPltND9IneNWBLY6afJ
iPVoef5nPEbDpbF3RpIlT/GEWaToCVFl0V5SXLhMVCq6Ozra5qAj1hZTLc+k3iOcpvHLWmCCid3s
RZruEWGiOHemIzZ43J8tjJRR+nkw5k+QZN1rUzvE8ejTD73dRlmjvRsTWxm3uWVzDe9OTL9nasWz
VDSeDNfOXhYtO4Dqas8TEx0a6z1SdrTT0kj7dMY/kSuddyP7Xc1ltPPtaT5b3uAdG1J2TCTMXNTz
5JJIHDCGJX+UcmovUZcbz8MI4MDEAIEs4ZIAib6WHScJo/x9juDkVibgkN0idS5DcbU9ermYEEFW
4XFLZdt2t4gKBhJi4141kBvGYCNedQSqUU/j9VsxXiDwCLLTim6581uA7XRh4y7uhrLRv/r6jbXX
uZz1Ayi0/NAsy2uVdNmZFcX83FjLloBdeo0+Y/1kWx91u3i3+w1ju0OWm9+VEizv9IJwoMaF59TO
mIHi+XWJsunC9WB4tsBrwiT6HBkTM7Ue2NBALiOI0G8vSx+V9AVaE6AG4s8q5E0JIOOaC/yyHnt2
7EshyDJG+wzx3TtSMVRM5aLmiQzV3g59tIs7S4p55zq6DPukzM4iaXcEDCwnyaB4l5o6jGswPidd
G1jn2KybazvZG3M0QgHkdcuSss4mDxpuPj34MeLttBq/03qs2Rkt1q5e4QM2DasC6BUMSY2ttgQ8
3IPtCA2PsaJxyou4epF2yl9pKzAtnWdM/uTW49S3K/DGsEuCJUr8badF8Tn15FOeiPSQsGBgAgoi
V1QfLN85RSxYPlOWlYGDXfxRqLnbsh8BgVxE/U72WbNNZpZBhv2FFlU72knl7SeDZLd14Hu/0ZrR
31YTf5hKpeWtnNXOQXjzOvCOf8iGtsdFoA8Pc+r9lFH8rWHefCoEyGC6piNiKrWZIzFSMspqt+Rl
Gcyj6APVmGyOayc+lsRSbpuyjvfu0tcHuxqhBjlM7uZ5YvaarDv+lN2zHXZZ1O67keqwTr2PpV0u
Ra+QvYuxOZFyCx54kh8YYzteEn66SzTja4aFF8xzMT509MT7zPDqIHPKm7n0zbUc0ukxihTBEIYZ
zKWwQyI0gCOOuR4MDjkeRg0tqyX3QXRFuxNQt7aRl1EKZaMLrbwpHu34l2/+rd1BvPtqRNfnFD+V
hj90sqbsJ3P1ahvxEhst50hj7XB6Y/gbEzBQsCSbMCnH19LImsvKebHLdN87nbPxOEePWGCYDuzz
bkgPeOxfZZJUQeSbghifkdqj85wwzbv+mOUg8DpSF6/9CbzRt9ebiDfryA5Me361oCEd+66HI9Ii
VjARIZdS8ox2HX2Hh06gR/CG1KazibxzYta1yx/HQoWrWI7TPVaKa9xc7xVwUfYTCN8xg8D7ryAO
F4Sx1y6Sdboi2DeIchDhMddaoF3LqN6IBuJcnhq/6mjXErEFtpy1X1f5+wL27Sby1aGyZoXQIOm3
FTrTPSmrB4JIqoA4d7nJq2D0Yraf1d6xlPV3BPcEdDtn0m9HqXjSDANUR60dFHTuvGBwRZTrtnSi
/tKU2s+pnH7HMHiYW8LKlgRMbKrFMo5Kmx+XwfUvlZY3Z0N1XoCaqmShyRK1NoxQCjPdcb1f37py
m09lE4rpI1MmZYr7UMPjQ35VB41T11zqyS+0/Kw6CMqpdCaUa5TToRM45J3IRHLJSIZaAn1dNW47
xTYXUJy3ybPko+41JrXM+GlS0fNUM63c5F2LBtJwpef7PJrdU2yHhtGiHddaGbiS4Zdp+91B88Eb
d8CF9lEDsmjgGvUAz+wP83B974m63WCUHncjS7YiV79Ykzn7ORaMtTSsNVRBu9hMxCZ19FNpA2Ce
RB891wyX5ol9bY974aQNXUKb1z3XeQJlII+RQ/Sa9dLJXy4xtg/IYAdA4jOk56SyD/3a12sM1oYu
FYcZe+9WS3Et2IzC8dxmjNFrKsfSfU8032O8WMl9rSdTUFcLaSnR5IachieerAlfQ0NvotficZBg
HLHXb9iqjtSyiMQbvHMbjFAg1JJWnC1UOcdyLJ98t1NnKVcUSts0V9el5nS66cwhTLxClPuPBfEM
WspsLc1qm2CC7pUKiuwHKRDLJO1ReGYWWHj5WX7Gu7hr/P2il8gppo1XKzfQyrq59u7yarApWydS
7oNhFmVg9Wqmp+YPN1Yz7b8Ds6aLjNc6XwCrYJi3ZifHdAPUaDSNLXQXbdsKxnvJzop8UhFqyrdY
GV9J0RVsOeSflqZ9P1USdqT6lmBezkjsvNC1sz+jvY66TABIGZZ72xtVYOIiDC0v+jJN+Rhl97kt
g+zZZE/WJph/e17VoHOcoyETeztB0dqSGd1u467STq2dUchiLdwusOw5Z8tv9rw0WSXlC4h3rtsD
wyICfBgsVNNFdJ/MMLZwt/J3dyRBonEfcqMztoadrWDLmq1oUtY7DPzk8olfjZvpYaon+cNUOR1C
fmNnpkN/rGXW06BzlFBH3mT013AbddMte0YN4TU7WWXZ3ol5Z7r+BNKRc8On26h8bCOxWC+spX/M
i/FnVzTpKe7mWyXBaTZ1dS5wFmwzR7EhXOiHvRYZ1mgDQVTUA2nBMGjOrd+RwYjGyjue5dE+KHcc
NvCdgfkPviCWRfsqMBLDVOX9S/O/9lbeaRL8etYE+dWSdReUEelBMSvHR39ODsJF0sWEFgB0HYm9
y7IlT5yHuPQUdGdDHT3NIUKKsV84WJCuNO9UT52PgXVMj651VQxZhMaJo2m32LBhSpg+rwCz5Y1c
NO/ChWOEsU/tq0UneZf102Q5LPRFXaEiqTj3rc4/3W+K0f5TMVtj9pfWIcMLoj4W+RR5lXVOGvFF
Tan/LhrrZkd6ck3m2guNJL24w5hxfR2MHSOhISSZgvdzb/EEt1FBr+kcmLek75mvrsvYT8Cf7EtW
reuxLn7tkLNSMBUZ8STlsc7b4iHW4+YoJ/smpDvtzZpDa8lr1ntbLhnJigRC5/G7o1zrG+89KhqK
8xHM+JQT1VH62kQdIH5krjyUffvLVG3+WjES2rMuQ+ExiPpa9s0rRdV8nHRISIss3iQ10px04jj4
TbfBCL6L3Jw2rSL3CzSjBUabgensYbCvo3mTdGby0OhcRfspojesbQzmbU4rsODCMOLsoQZocEYy
F65C9p2cYu/WJmrYalOlh/Psf7oI17a6A1zUmvAeYN3qt4XqDrWpBJTw2N749GJdxvgtB4vAoGE0
wkbQ0yxKv/iLwXXQrfbgs6bNDGQZKOfgXhyfqBPl0+rgL+c5jp6vRVQ4YeaTzWLVvMvbymRCk8jo
Qi7OQZ8s/6Gglj4O5LviHW/RO5nFNRkK7TDFIT8HfbmWPc/Kleht5gQkuLlNMvwTZmwU+5I9JSuo
qT0ulUWrrF0y1YqtrVtZQDhqdexkN4YeFq/A06FydfRt9eR8gFzVnkpjbigVkqNEQfVYVtq1nJvh
SEhJe/XjGPRBBe9y5H2ZiMl4sEuF2GSKACGghQO6nHQWgRaFnZ7zqOLpGYgQb4BQbSepZ4SOcPB7
A92kqxG0qDrY4lw7rulMqajX1RMhL4/CZOi7kLRbaNlw4smEzMzrchdXlX6ocpiBMJy3Td04L0B8
Vzyu+aIkNUo0Ij4acjZDQ2p8SVj0T6nb7gZVWz89Bi1brED8SPg7dhLm15s+HLrhu6s667UWevfk
Zd2rbNFP0Q9DyRZx8WYXybdynOFbKeZ79gwKq0EPa/8fe+ex3LqSdel36Tkq4M2gJ/SelKN0NEFI
x8AkPJBwT98foPvXPXWioqp73hOERFEgSAKJzL3X+pbCUjgah1M7wflqvRdnVze3IxHw37gNZmgQ
9Xgt7Dw8SIP0C08OziUUaEr8IE+XfStXgVYme4VWuh/pz3XkPYbpyEmksjofcqNYYpAmn6VPjUtT
cf/w48a6tsXYLkNABDmlvGs5bQaSaXHLVv3N7ImAUTvVfBlRjS/C7o5PzpvWuGA1uuQ2FEa/q/vi
V1rAS3ZjB4RvriIoMocedrsWXADXQkvOHzN4n0dKN7AzqXOuXMwMlO/DeKmrWbhWAumsWFpb+7Ku
IkwAeNvGgnl/hZY2ZlKLDi6HodCwqNNhtnZFIN41S7viTla2cFPCjV4hcmO4fycL3GJGnk/xBF2w
gvMo1qMubBxUYb0j6tB8Alf5q+D8jtw2ezY9aexK1tELwbU8qq167XqGH9iNaFbHDv9jJPJzWk3C
FhOQHjNR/5hWBV2WMTphaBQXXTsFFc1tQn9SBCTeQ5MEOZEAeXUQLWcdjqH66No+/Fwzqy96nezV
Mn8yLIXyM86cvVtVTGgaa0k6CpZOLzBe+sF7pNjfHFo3XJlYBBZDHvhPaITvZucST0WS3JEEwORB
r7ngc/IhVo4RUSGjmgdEPaf4p2PQ7UM9PdGjZY1VkFwBVX8j40Z/IGhkMgVbq1ImNsGGQX2RqnrW
GDNWhDjo62S6iygJpVt4rSjv0DaRMAK8f8ypC8rmMVBy9cELAeZtMVsl34lBy5Z2r9a3ur0BrUxO
CeYCFp5Ce0OYiIFbqxq8YGP3ynqx7c5+YbrfjLjJ6f5wU9Qo/zA7dOgukWROzVJ+QDRFumgX5iHV
6ndWBOpRr7gneIS8qdjBnY6YpwY9Od8Kg5NI2vDW9cZz7jLXM7WQCsm0cWlQgdyQDzH37xs2iAeN
9BwbRsgBmjkqohjEbQtldtmU+I1qq1uwZAWxOm2ChvW2MnbdLpFy25K0sCd1PgYZG69stVw7jIvL
1GjHo00BYweGvqMkkx46BVtg4RnBvYoouwZp7Z/41jMcjBAx8bpm74nPRARYR/SQZlLf1nRH7/S2
kek9TDRxEwJ/iuAuhernOsWdaAdWz9AFqnanYBs6Q/J/8Wlo/sqNklugY91sSaWvrVX26rvGha7Q
g+iYDMG/HdYDlKhVLiGKjm3E/Iklei4K9axS618QY/bUIFDmc82i17CkvFO6+MW6odqYoAJZ0WpL
i0loS6TTuRBJRRCigLhTegzCseXfqtT+gH2bb0O7fdKV4FqFCG6lyPqtb9cs2nxepjKTB2tw3SN9
esjPcRdTJ0n8XZYA/mmJ/XjocJd0+A7eSBPotkJEDxpuQxolur3gmsTl4e9x/23sWrd/SHwKtr8W
ObWpeRNbmnMxA1M9Q2NakQhAP+gtMcvqaCec8JrI1LemaiUitdAFq4y8T9ahs02UNj0XUYx2Gz7v
S8jJTbFX3BFTxVvKhyypxsDZF3WgLbzOKz4HWkRDpKmnMAZ9ULieddCNUbKQs9F31rTqjdT4Tjqj
eKkp4TAbsMql47jgjIuufxwGm4Cyxv/ZUw56jPx43BQZQgVvrldlaEyzgrShuXxlV3V6codfjqP0
/cowUHYCldGWEO7ktmwm10EUGwTndeQ96a1xqP0Wsrum/vWrXXC/gxY3bKqklTs1RxaeZH1KKt6A
WSAN3gdpRC9J8egVXn5vdT94hI2N5iKOH7wuVK6AD7ZF6D9T1RlOteGFyPM850FkfnjX5l6E7IvD
FA3t4ft8DpPx1HiWQzlFDM8ip9KGyexYJYgwWOYYx87BEhV4Vfk2+rSwMBcURP+hD6sqag4eajbA
AtLbCMkS2kKEnU3y8tGq+m2dkkcWdUl2sQZ8kBk5T4sBqTmxW1PhI+KmWlp1ftHz9BelBndb6ioK
Br0z9szIuSSYbCz6lAa/PygMM8x0l2rTjxvpsZZlbj2cbSb8yyLvWuZ3irbzNLOBR8+St4ADex/o
PTTSlY8c2K+hqrzViDxkLUXYETRE+79qhH9C9t2s6WrSYPUr+ypQFJM30bTSP7YBE960lr/4OikQ
BjBfh0gamywV061YM26sdM0by0qJ5cc6porVr5s+F2vzdbBS8VwGSvXM/C1YqEoSbq2C+VGXscbu
xma8WD2FsmZwXqWhyhcktixxnXR4oLWjXchzWknC5M5YOCw6kMN7ZTfaed4orUazBw8k9Qseo022
q0qv3brRSAAMQYao9bRH3zpEAHgfito3jj4gUrXUWNbYjvE8ak+Np+iv2veklhe394J7qOjBFaLI
a297MEgt0muMIeyusqq7K8khJxywvncAeRObi5G6wSYbmKKOGF9pE2fqpi6reiYaHFUxclc26mZp
FZF+k2byEXtoL/u4MF7RSYWI7J6alhVJbGuEIQJ2Pod1dnXMVrmyYEAEFLbUeMYY3nagHOqCbx5o
yqs9anJntg4IRaf9xsqCqBnJ9JySXbDrey3deD2emSoB2u+hA6VwIky7Z6kaOms98MtVjncOt1l1
D6mKE2yWfSSmHr6M8mY3YbrG+N+tx1r+bIvmcSg0d9WbeXeGVHFoc4NYEDV4CbxSPcq0MRfk7Ywr
7hPuttPN9stw+f+jr/8vqKYW0NHfvLmrj+bjLxzq5SP9+b//1/IjiX7lFbig37mmX//1z/Br8x+a
4WoOVlW0qJaJofW38GsgWiq2UqysuuXgJ/4LbGrq/1CBBQF2UUEnGnQC/gk2NfR/WIbh4mDHgmxM
mSr/L+HXf1KAVA6Lki/B3I6BLV43J9P8b4CLZkRRXUri9sh18FDRqBvCI01EhkW/DQpUYrnZZ5Bu
IndVRpaLZg1CiNZExZZsOVDsefqcqsn3ICX8o/fCjW9kF5KjKeOhNaCChPJFIQhkeCepttiG3E72
vWfukKC8dK7bX7N46K/eVIH+7Yv4N8RRazIi/waImN6YqZJNj0lZBXxq/wHGgbpWCC+U7SVALLDt
mHLojfl9NCtrFzZBdsodJ1xpqYy3GRrqpZS1e6q6XrsUofmzCcfi6PXtNWcVdta1JNsZUmk2MCrt
cyWKtdpV8uaQg7j0gInutGn+X7kkBviu/6MVXcQKOntkPNaenRRvi6bXQATjoj3SYmm2tIR+Ub/t
0Fq7+oQhWCtEve4DlH5Hg5jXI5gPueyd2qFmIYK13aMRpgZ78xXFXc03a9l7LmliZngM11amAAAf
XOXJHguDe8rQYrmqov/ymdp/mK/nzxT9yAQlIRnI/ZMkZkZOiDV7aC7k1xH+iG9t47WmpLpJrlEb
qIyzlJuV0eRgIyXaUnV7b/Luh2sG9TbySh2dc8HEW6jXtmUR1eQNrSObymIZb6u+sp5iOxFENbH6
b239hXUaHkvfeqOFjUQksVF3FG12DHoi7cj+IXcrJqcmUjumDCSfhHb81CdYB1FIB1RpwkKjakH/
3uzBE5TcV1lYeRqBgW5ypQG5UmXbxCuMMgTl6J32TA6rlXnjzcUheKfGgSoQbX9jFeFZaPkVHv+B
EAixjAYsfqFuPYrIpd3IYvOuN5fSkuXJMJInxLYdYVb/s2m9qCdelu7Bfz7H/2TE8H04pqGS+Anh
WIP58YcZ32E60lHCqC+Z9SkmuLo7wdWRfyi7KkQHHPs6qxRWsOe+NaNJ9bu2fQK89PDIimIqrVkX
2ZjqKWog54csjJuVB+Xx/p+Pc/Lk/34pgmlwNNcx6Cip02Y6rX4bYyy1D+CCBNlF1ZX6EAvrnNmp
tbawEq1oIXr/5eVmkvGfr+cBWnFMiCSoZP+49AvO/7GswvyyouEWXhXtZ9mgyVQURH5apZmXoaGX
EBmj91RyQSFMrmF8Yefw1GYRSFN9dB6NgblIY6jpHjk7w5nzGUPCInZUuedhgjcJasw294lDI1vP
OecjjZ1CB46IR9/+L7DTeaz61zfEtYYiyDRM257uJv/6ATqs0kNsR9jCTePdgTR9xC7OPMbVKoYr
MjMCghfXzA7aya6qnAxGomM1wjPFSvAYoUlbkcO6bnDGIuZhNCR54zZvhIlmgqLBHmEkKjVtpKWo
jsGxHzOQUzSYdFkxsmu8Oycbu02Hbyb2y+5AUT1FpAvff1QM7aBGJZ6NykkuqkO3jkq/8+rRi6Ot
ciB2OiRgbEKNNomLF79hIj/WDAHYeAOa51MqbX9WugQ/gwfxWNP7gwbTcqkw5W1qaspKpRLkoOnm
lwLZdckbKAYx7gI7QYmbZ92iMJvs8p/P2z8RXnQYARZze4Qjjp/Mmdktv524Kst9gpF85Ty4BAP1
+kJTrO7Btao3ljgMvG1MQaRyu5UeDj8EHfefRqqtUIZ3H6VwNKjSpn0NCbrbi44ef6M7/mM8KLQb
pue29bI3lOEHc+OLKYx9r9vxe5y7w4QERNIXDsOtTNDaV1bCSJSR5ASowSEV9tEs8bsm6PMxHLJS
08vhFhcUzMcp3BaalbIPMu2p04W5QbJp7oALTHxvNdspFn6vzET9E2X2WiFeedePEZk1dpZcAjJn
W7/61ooesyXQ6bvpPNBe71/d2mrIx/svLBfis6ZT919ObcM0GBHAQ7Io4q4ysTd++4jtyo3UigL7
uUlJ3SrRWeGOkdpRrXu1XASRtk1G293Nf5g3vev7ylKZnlMRCV9u/v4fzVe+FyMBr38/9NtTWDBo
5WLe+d97a+sUZ6Iz0CWe9zv/2U9iXuK3Z442peYswgnFmWKQPMJRYutL9wqekN/+cf7D10vOBxiC
odzA97p/PYYHjSP4+8UHT/Bl+I5U9yhPVv/2Pf397L/2q/1IA3c4fB3D9CnMP/12sNPBfR3T/Jev
FyWy7BprKwpmcku/Xz3m09PmJ7DGhZw7/zj/Zd4M88c//0gFcyUIqOAeD2wLCZ1fByfF8I+RhkPN
QuhZy3OrMfS1HjK1WCn8DatWFpjMY++tNf7CpCo2Q/MyKN2vNqdrLoUBnGb8RZisvWqR1jciBCxE
GyYU/SdeaVTnIM+QJ7AC7ok2wzn14sNCimtdLJLaDrZjlb3qEdPV3AKBIMHfVFqwlVl65IZfLEin
ngADytoAzrMIffghBSVsksuYJghfv+h6ly+H/qGjr0yfD+ZRQsGms4m/8icJfOMDo0fZFbiEk+mT
uNlV+6cumxguLfuIXAyuavyT2RmJ9MporNPoYNIzrDvdfq3RudvRjzJuyfBj7RwZyp6vrdkIu7pp
rX6VJMGj1UP7oTYZubV2g7xNKtuUy2BFsTzaoj18DA3AFQE6Ny7fdzN5d9MqX1lDUSyi1l1aRm1u
SzMsljH+/Tb3PI4KgkRqYzZBi7YQAgiTKO11HYUeil3tbZy0yq5xEIZzCYI6pJ5EpyvJhzVgTbmr
7GpdZwRAWWUAFjMXb8LHm1ojc9eS/kdsQZ8xKyQ3tv4YB9XZK9E7jF76OAYmH3BdbEuvBtjeHpTM
f/a9AlVmHy1zFdG3bL871KKqBC1zQ3Y4gfe05A3zndgsdGaQBZqhmBs6C7emCK3Y2ZbaoIbNj5GR
+lUyYIOcDHD2kTKhfeCOfRRo7pA7JdEmJsPJEngdWJUvx7j/HpXJY+qQ7QopbT3kprErCJcMNAXr
iFPWmKU5wZAgdku/OSHKlpCvLQSNQbFAXRZVQbOjRsntPSzhgA9bG9H+XpZxzKie8Uk3I7q2Ptan
PlVARmbM7CZlKBbOC02VfDHqQbaYovwSdCS0XXEvjbnDh4/aHM/pvnIUMqU7GBCj3v9yOnFI+rtJ
Tx4KB7YnylOWGT9miN5P1DoOcCCHZd7RWkV9to719hPC0ClRaOwq0WPDfX5BnfmUleIJdDfA9xr3
L2gNrRv0BTRJX9GOTWLde7K9r11h0lZHOV5Qd0dyWK0aVnqjmj+FRkE2OM2mNQbdiwJZcp3HOF6i
WqP8EHibtjSDg+dr6zYmr68ttqobBasajs1CqmZO9wTl2ID3YtGYDK3xmPygi0YmedF0a1rIY6GS
Rp45dBG09kL5QizI2TyBVgeBoSQIXCHV6Wq1seFIa1gBFhgJg0NHEyKLnc+WIjEDFu6XWtwHqQhW
dsWwy3TjMPgDAhGhHtJAB7LtUOyK7ADkig9ERk6hfkB/lWZlMNnYgMXfsFpvDupQbFw7GC7tsxMn
CJnDtcqAuBg6+l3jiDeydmW3JmL3ghlfR/9j4lGx6ueyZT2ojRphaXlHvYxLuc8KZLEaJjcvf2Gy
tYlj76WjlbvJkvyEchXnvV5+4xxCz5S57s4Qabmw0oICZDdq3KCtb4rL5wemXaxJh9OnfFsfywA8
I3D0Lu2htZOkGimK5pPODBWcSUZasKpHSx1n6Cr23J9dDa2VIyQ6KnKOLIc+rSSFKc4nHVn2uDZd
5a5APV/Sd3htHZMGBQ4rmgMeta0tdo9zX7rdkpqjygCJrTynB6Civj9aGeNkwqpojM34IaF/3eoD
vRvaGnGFNKyi9WIJo9raNhlqhQ8FyAdet6HaueibmOJ9I95Fi1CMD7K2CWxLmleIfPtegOetgPbi
vhAV1Vy009YtLxV938OyW8SFXa+7sSeQzH5oRt1dG4AW0At5RxwGcgG5CxdsMiz6RDW21Lhhc5TK
sb12rasf02I5hSc+RSo5VoyH+DQEmdN+igi2Sp8yP2EGOnWMWRftfHyQW816l157okQoFiIzni3d
PaGXwMrchHuSudzl4CParaPxSS+dnDfXl0s91/pNa3xwgSE+k9GLYOBECl+TLq6X25BZ9SjodxUd
Pe9+kqgT/tx7arYaKkk+Q8yvFT0bYG6PiyIfv0FqWEBJhn/u4Y1RDPsN69EFWc+6SMet9HVJli6O
4hwAqUwtdxGFidh0ovMXZqRs+xigjQ8T4pZTc1irkbfvDI0ZtGE8aVMVOPJR9Bc6pX1i0p6lYijM
TZRylSqls/EQfzQ+FV8KEzcn7p/idiSsLzyrrf9TZuKnRhMEYW+/s0ZAbJrWv6kZJEEtxIMSmR18
iiK0YGPIc4lzfGV2pM4Fclw2VvZqg3JApAgtuLXAIVSsmkKr3Ie0HT16R8EB0Iz5vYtwSg2+9qZb
+CQ91ewohHvKJatzFZcqz5g386+INYKraof90begAc7/Nv2/xgfz3Q147XYc4T/1st8VwJ+2gQji
56hRf837qLvhrOStfC25n04eBP1AIp5yxcaXUVpmH5n70KZJ82nHAjY/SKNL3+T1KSFidWXgAPzW
pkh6p4NyRnS7DvfwB13pken4SbqVaUeuGdXpxegkH8gOqh96qh3tqG7ewDZlaxdCxYmyS3dWJhmb
p8r0HQnlZn4qHz2CEgGuKAYkyuqtE/uQYvsDrTHEZvPe2nMMBe677uAKTwCMX9XMbQ5uiCkGQqrx
4hfemzU9kwRyuBJO+DZItV73ahCeOsKuz4HgllGQxP4+EpvVaXb5o3cmya0s5RNTHrQnjVgPoFV2
batpD6okOnx+mmq+GmZhfiJvBWIQZdV1CCZVRt2Um06tojtk3fv8TGskBT0N9VcZ4NKMHDr8qVIH
l3AlFDNbaV6rvGdT3760qh9uENH5so34yasqZasPg75zGlt5MEudpvL0XsyQS0bN6s8+90yceG54
lU7uHezBF5tWrRpW8O7z/AFBTLlxuypfE5wBa66D7lgKFHiW08XAKfTqgyRKmmfstbCxV5h5bj0W
wk92dm62u0xG5WNiAEaen+Ix23VD1/8AM4AkTFPMC6h1ccQYqaxLN7fuSPGe5qcGktYYxO17Xqru
uiosZImcdwQypgpTNWl+4Gz564N0FdrIY4btyR/rnRuExQ7klvro56gj570RCr8sJGHuWD3Vi1Wn
9kpqQ3Gq1dK8NAOC7VBN8++d+QqTRf/A3aGuyrZSTzkaootOdfDrCZlyRDOUfJISKlcYcn1EJEp4
wSvjEphoZN+9nPVlp32maMFWptnl58HsjHObA/OaX2ISkHDCqbYW4/5oxjMYpvrckcy7KuPB+URw
8HUouJUY+JHIuk0VnbVC1oh0Xe7JtZGc/HY3P4spH9m7vNYlB8N2mp+gerH7MSiP8/HYfq0uMZmr
F5GYzcmrLQOQw1h/tC11v+k9pyG6lDz3/AsNk5gmk+OtssZy3x2+rPkZ1CEqcCtpeWXwtI7hgDym
Qcf+Xve4LaZ3bXldumTRqV0TltPHxnOKdciI9y3krJz3AXUJ9Q7KkFvgWiR/TEPTtLj/ZkckHE/H
MTZ8PWjt6hsqV/cAixBjm5mE3zJa0POr+AaiUz23CaxUItYG5XhoI1KBOZmGt7g3t/N+GsUiodmx
xYM1VOUh4J67sW0lfmuDbD/vJ+wpJYQoNx9qmueHwR3LjRVzeTE9wDDP+xEBcu2IS+JhLAtzryPt
2sS5vZTgee45HTOACNB/XGzMljpEx9LK9UerhC4Bc/KDiwcOim/7Vzdktq+GlDSc6R9UPTlRl7Re
Eh3TiWqzsPFDvXvX6uP8jzoq0HVDXePA/TxZk8lZb2xCqec/FrlLl3ko7Etnuc2lL6z0a6+xGB+7
TpXPcVXbe3r85joHcfphd0xu7ADUZZVupBrmey9RyxedAt98+KrdwFpFdH/G3NVftSSyFvNhtm3/
3mAlfpK1YQBmJFBhfjybkibrpvtWDEjixixudl1v6ffRMXfzIebGEJC1PGgnTMDGzQrC5muPtnAj
5nqJ+xDFto4AhLF63qWNdEBPZPjm9o22hbM2blXPFm9qZK7mXbZ9OKzcMaJwoFYA6wYyxjybRZqC
NfVWZFqDZ7bUbkUdGaex6ZTl/N77ItxT5hnveWaxPtMQNse9N35D0r3Q5DDeaHPIhW36Yt0XlU7A
tJk+kYTz7euoJnWzj6rpqkaWiWSNvsD8h5rMCxE42Us72kjxPMEaF1nBR6MS5M03LxGxrss6sjAK
0h7HdEuNWM8fvz4dXP9L1Pw1Y7nvXKywDr/2WmnypaMw+kTjODn0RoKAffoCE+Woc6N/d4NSbgwj
45Tpc/vFrSKWp/xd0RSNjHpOMYnT6jqfdoPL0lCPt6oefu9bbt1w1DDBmHoFmER7a3wognmRyEUj
YXNVsf2uaAjncV6UOCAI1dMyo52k/g7KE9vaAHSmR9q23FXlo0da7D52DLyCKotVzSQ4mxS2ReVJ
UhKAQlzjZnxEjGyec/zEqotcOGMFyy3m00ZUedMjc1wbnW3BFunMldfbA9lmyrvjEhFaY6NjZefm
L7nr7aO4wyfhl8YkPd9VGWtAiJvO2TFYVQcmmUHwkdbEKrVPSmK+U8bY4Za07pK09KVOENMOI4cO
35JrtLaKfh22lTyQuYOztIR6NG+CVEfoST1p+tKyAzly4DvmH3vLSg+y1Y9VX4Y05v308Pfjfz5v
fvK8MbQ0O3z9KolgCzJA0tOe5x3Mj49txWvMP/79IMM4jmHHMhfSjBXWTqYgCpcczoVZ4KZV6imM
rB7O7Ctf9raSrFuR3TPHpP4SsQJC6D9uc7e5R+FbSoeLCXGaIC5oi0MtzeJQThtMQsx1CzDTQ0a0
qubXEAWbaEpOJNfCHQGb8hFtEvsDE+WAaULDzgDyYzGaeUHmRSK5CZAF7LZ0+iXm/ekJ7SCagyBX
i8BRNvNPAtjfgFu015+Qhi8tABCHRoWtp/CGICbkh3kzeCVgI4+A4oAgW69r1iGY33VUtm9RHeRH
MqXFRMqtHbTXplVeU8c4Yd2vt/PHw1VWg0DrUORN0e+2woIhLtuX+c1RHS0OKaZ6tZhKjvl4aMxP
gWfmSCCLv8mc6EVrEbFCB35WYygPteAfmq7is9JUCHJxo50iLVc282PzX7N6sokbxSqUA1HXPUV6
dBqLDDs1E4WgaAyYEHxvoRFjLStYxeVJyjsmRivgS0M4Xz3XgoeNWrmFqd+uwexcTCKFgfrcFccz
1kBF6oPrEgxbDEBv84Abb54Bm0Ar6x98EYoV1SsYqdPrfO3dqkhNnn9PIw3geW8R62Y2e82PdzUt
wx2ai2wdMFTRYlGneHIJztyi5BBHMFit0YEqT0wCnu3qQZqZ3KohjdRYJmjFa+dkgy3Efygcf0EX
moZI4SmbserukRltnLx0d3ngeQcWiybyvUOoEi6seWp1qNqeIiTIwqXl9sQcT229ooD7RsDNgCXU
sA9K73/v6vpHTNYMYBnM401pXEzcR9sqt6/JiNxF77v7FzlpuiJnWhIJgOmhogdBiV/pQFKFJCU3
gky5rDLuY+TZZz85weRxbkpehsdRT5gfxoW7l/zrue5aAo1qz9xUJYmdcWyZa4wUJFprkdz6TrWr
pY2t3SfpSG/FAKCt9dYGmh1MmWO8D8b23lhkqTWxQWx6bRaP40AITjQE9tmyc2MTG4BLBonNgyak
s/Fz3zi0UjMOft8svKGfaM8+S2NuDUtvUIwtaoLs6mJ/zIiEPgaCmXUBXlEdngOz828i9+BKJUkO
GiUZHxXi3he8TnGoJDVbQSr1AXG2Q32lJMq509Cyp4l+CE3vPDSFs4E3zHDiWOixZJkn29oQx5gl
8mHepL1x82pVYzmrn9xpAAtjhru/N2ICT3WIVHk7EFJF9ELANKgZ5PAHJZd3OwTyJnqaDRREHLUk
7Frhknfad2tKCx56/RYaenlwamgNqRvvQvLHtXXJzJ/rmsThLiR7uNVJIe6II06bQcex8z+bfEot
HivMagpQKB9ZNMzNIVuGhBzPx9/VXAF9C7RUTlnIKPTkYd5QcoI44tyhqvT7mTzVNPE1mlKV/x2p
qp1ymH3Huo8KF2AyhzQHGpdhNG0QeCpr1enfAkFPnGoNanugH/hvUVsBLaAcPAdBz+f5RPJnNFS8
oT1YirFsAtKjuylH2kLHJeLcAx9BxrTjcBuFeiy/NvOvKhoWjPfTX1TK5/aUWd1N72TepFOitT9l
W/f/ZMcVU/I1utZkgRAR0tKYX/JWfQYhAnLN5xDmjas6f/3k//MndkZyIWiGlYgJ1Ubg2B3mn8wp
rvvvX+ef1MJZpbFd7AK4zId5gxSa+0qZvgQm+d/hFBE+b9KSccxnxvb16/yYO6WIx1OeuIL2/OBP
GePhlDYeorhdMBy8yMAeaYGSSe5O/yqmnPJwSiy30rJfKqbT78cpznzCF2pzxDlyxnRF143SqMvY
rqsdZWhaoPpm7PK72Y4Uakz1wW9I/YFskB87DVBjMyWrB1MPVmlIW0+qqVHKZzVvbGbrSOuj9Osj
kanAGzRlt/fTWTG/EzElu/ss1wl6x7ZG4nskPlRpwVNqgbAOEPhm2No8bMkpMz6nZkgjxL9RXpML
uh7JOgg7TMhT0DxCF59uQJcRxEMWPVbhYC+QKrJEYtBOHS41fUqv//rdI9I+AIS+16eUe3XKuzen
CPTSKw6yytaJAWWcWkFzaKRuJGiewVSHvnxOAj0/DNO1Mg8H809/PBbYnIheQ0iBznkhG6DlBWqD
czymMbCVCvp+LrITvUIPbg+GKiUErwfhtN86qdrQ3WUxpufms8hEuVH72L32Nhn1LHM/6MGkq5TQ
VQrTDUFMBD3su1I5lfSkz7KPJjJCwONGsLOdUUDLcjiFynoT9WEJ4lg/R7RYn1OUqUe3NZKVeAot
r3/MatClGRqD3MAiH3s0BI2Q3hIuLHWBc63eDhO3uCsLTNmNgtGEVGwKhJ5dThYH2jSTlL1GRoAF
G328sMNb2okUHKaeknSTBpSUwaaBKbEuKF66B50K77p3CfVsk657cCyLZZSm+rvQHjb6qGS3tMqo
EtsI4F1ymXWP1k0Fl9+h+PKmeSaGqHIarWOMKpZoxUlDJ4avEq6ErSfi5BQBXvjQ1Sfop/ectPEP
QB3Fef6NWjxTwJxBJYk9saw9y3ztgbkMiqO9k0tmrxEro77Q0+i1N8v1/LhTtHQR9FDb24ao7lVa
bfM8th69Lv9WDYG+8oRBTals7J0+IIDRRwuPl1W9Esio7YtIA+IeZPVrjuVj1QcZTaHpr6j98ccn
IOAKL9vUaQBqJtFgW6h4rKG6DtWrY/sHpvPeZ0mqL7MnqAtpLraq2oSUcjZRikK7uQgsKdd5Y9TQ
anWmsPu4FCglilz7aADoUDSwngPpSxYGTDwwhw439NzUf7172SjunTCHaIdv/EwjRa6VPNRvwfQT
ztR0HUZ9Do0g49KxGnGohTk8hEmlLElNHZagEfAg4nbio64hoCbxsGhJnZiwnv7BGRmBEjlUmJ0s
fVdnyc+0Qg0v8UjfvVbQ24hqim3mqKx0A9EZISDthnkD7PyJu90GT55od0FhqPfejQ51L0iytoMS
YTGk+6xvgVdaT9ST1UtdKxYHAZIr1uwejRzUlB4H4TlM4KLBAPQXCZCGfuE19UNVpvJILqL/0xAg
gesaKdEarAtpKmVxr2hwyCBPruYYI/rqjQsS6Uc6U/pzFBrNsw0O04nhMQ9NvK96WV9hhj3ZzpBi
nG6y03ylR7ZrHEGhOAOtroH/4VvjVpc9Jlkiz4ZeneffNAfRnqKWdG6ccqEYQbg0fIheO1D+5qvT
J9tqzNPPzqPO5rdxcGmT/lvZF8OJtii1b8tw9iQP6Q/WtBnb8YSL1TumwM5YsTiMfyUnmRcnzQ3t
01IirQC+UnWryLeHB0imxb6d+HLkyaz8HLEIFJz0qPvMPf02M950ipULIhmAN2nhp4uTWwGiQV9b
fkN3Za/6urYO/4e9M1mOHEm767tojxbmQfZLi5gHBud5AyOTLIzugMMxP70OokrWsl8baS+zNhgZ
7MpMkgiH+/3uPTeOkuo5IrXi+Sr8TBYpAamyvmFABAFGRP6uLjyT0cc0/QlLfxvO6fwR0RG6zcpU
bJIQpkJtVnpnuFP71ArFCqrm7M+YZKAuAv/XyNVY7Ix+SPZsz8JTBTmIhSz9wAAJKT1MSbJ0ZvTQ
TeRcvfHtGk5SnkkiNOFBYKem/eLF6p9Pr19lwsmQ1GOrWOlYPfkji/M4ue+Y4+c9VWhYVpZPVTO+
942F484e/tIeTPQe2FzSRyWArgz7Wx6xwXVRgD1fFHeolmLtNwmz0mxCN0HeNf0/UObZE5d5SsMJ
gwCmJNMhMcPgERDTMoap1Mp15uGZ0k0vcf8y2/67Ypj8JuXUbzDviLsyYZcE1NhYiSZjjjMV+fuQ
NTu8ifmLm40fZlERqARC/2VrsCShrX6JdjGaiaHtzNUB8QdMqy7A1NSA9DHMIJF6FJNBIdOnKfD9
53imOSlnR7A3AihgSUC83xn7gSIN66PMkhlcoCbPMwcby8/r15qVXeTuS+/7w5PgPS8dMgiZkUBS
n0LryE2EXd4Lq21jFmLT6Y5qEdf3znXfPlWqfLaU025zZ/4s7Yowf2hzrtFt9qgNbW2arjcOUAf6
N/6b96KBltnS5HnXMCpeg8HHy96ib00RdOTEdcO3eeFduUuFpuO/O0z4hTyOyrTuoAnsyyQ1d8oF
G5LCFXOQkuCNwKDx/ME9yJ56TZ6vFey+wtumNrqME5f6jqkwB8beHtcuFO9tJe3gqZkAXOtK+rQh
O8z0vCo4tURAjqhHM4A0AsWgyz7SJC9ApRvfqWUwo8tHzq7JZGwmVuQ/evwhtcgMdnDqi2O4FaTx
3oLF172Ohh2vwkp4N3mnP5vGouqHAOgpXvRNP2y8r/BjrOpkr1vPeh7I75NdFtaj5OG5YjUt2flK
52Weg6+8tmjnrqjr8317C105OdJsJ9c6J5iuZ4S5sFLtEfZfuMpJEB2TNgRBbFBgYZvJdINVBl0h
qwJivGZ1cbsIcIdLqhaT9pZ5cf1YN1BAwray1//8Blu73NBY8OwLPW7CqNBfOsshRjBM8QaaQcJq
+amYzpMqMudoFiU875g5LoiIjdN742M6j8at1fb762eeD7GDZ4q+aNliAZmBOTHc2nhB5vwUc/XT
eJa7E/z2t9TaEufWwdeAJRbYGVsxIG0A3tuWQYZS84seMV5YYeZ+RP2LpKj9xh9CIJKxNi60nwtA
KnqxEplnTSL1n0tT7SHT/TLJuB/yGGOh4bC1yObxbFTTTZla+UtmTMHZwD63SmUe3U1FF93xrqRo
o7Vg3eHZ+h290lyDRpwPjKnyp1Icm0aHp2byg1NiGk/aSbgLtUYh9e35tpLFRXocxfRI3zZUsJSM
UTnv7FTZq+thWouuPcelfRwGHT2VloEBJsvuO4HtgRALVWyrhAbE23IAvUMhqnHB/2RcVMwGSw3b
fHgRYL0uiBchZW8BaBOqMV6bNN2LaFpoExaNb4Nb08+qq20m+W9bT0Un/riXwiQayaHq1R4TZxUP
ckvlVP2xTB6/slTJjZsP/hbePjs0wQCB76a8uPUAbAN94WQMU0saSP5B4SUzk9kPNKqEuwJ5bFND
o9x3Ibx5b4Bg0/r6JF0F195ES09EuiZCZd32Gq6nnanxoZi8b7MW/nKEHx6w2Iuzy9aeBkArg+Kv
9y3xGr7z+CUBkMVDu0z/xMuO0hgPPmEIErzuugofAP0EVIH3/feCpPMJWW3Ri0rsQRbtUP0yv4+N
jWnP3YsRU5Gsq4xHXYyiNFfJ2mH926VUvd942nlyA6YsPu3LdzbR682ACfuQRGMMuy9ZM8LXX2Jg
CNQ14i80GqZqViBuhpDdku1njwp+5KZ08+rgQbdZExzDAeB75dkV1QTshnSfYZbVQYeWxc++wy42
G8MM1X90Dm7qbuqgAlAtTSQW9HrZUviImBt9mzwszDQB8hfkd02gwdb2fnSX2U67r4O0P09VlhCY
g3JqVcxT7Y5Zlt9/iEolDG9FCaSIpoeo5RmWJe9eEgz8g2Nc38amsmp9Idy3LU0SJyvl9PLepnJo
zT+B+ZPFUYhvm3+U8wIttsXfkDzUeQE8BgMuwSOWL6Fy85E3cDOuipbJqOty8HObm6tVXEjgwgZQ
g40/94T3oxTqcW1S3OK02KI6uzk7qm3OJK5evKqZjgkG/D07DoqkQWhvTVk2a2jBzbkJx+bMWfnW
8PFkxe3wMjblRRWdc2RvQkGZayPz5alzZpvF001/pK3K78fOA5lVGJcytYvbsIDlbExuekH5AtpQ
min8xXLvilafrSw+WqYw7mPq21Zjz1u5RA17awpmlLJ7bZMdBApx24ZOeWuo2Tq2Xnp/fQmCJnZa
Ya/tupxua7t4TjIzeO7N1sJeGr31WeM/ZOqtH/cj0sljnlUIwL6y9/1Y6W3tFtuwQicJrEObVrxh
6nnTOw0dKAZbHeHtbcYVn47PxDevvE/P79RjXrPaayH8bxJya6dKkqdiCuy10xKjSbLPvOujnfJ8
eWiTdnxr8SXlcozWQrik+A1XPxUeNyzjj0MYJZpkvZcg/QkQUW4sn/hpIEo1bXrGCbNKpu8WQrQw
nU8A4bBMxzg+0JI2nrKsuJkI/d9VTRis2cs0Xy224t4sJBa7wD53KeHHqOcnkU/d+EbwBBY4fgoG
TMH4xp5laehqHjuXnmdy9w+cISTlQ01Ew5TfHDwEjEU7SC7XS0bRz1JB02+iBOSL2wbP1wute5sJ
os6QifFtEJihVJ7k+8xJybb4EREcwzzFKTUZ0BJGWGs4YCyoxYeyTc1TEQ/2Rghdf6JU3bdO/G54
kCsC3bO1YinIO46vYReWt/LTnlju8i7JsFNRHgZ7lObztKTzraQGYBJRzm92Kp7bmUFNxEmgV8aK
p5R1G9eGQLF3Oatn4tmIiupsotbmCdbtlgNNBF6Q8CONLGHd1GfbIJZMkyce8sF1ji2mPdla1mXS
HDOrMlDsTZaAP6dT7knObeNQPnRLKRAx9JvEH6EWdBUmM8HAGZoouhve7LYGggIvsI80b7SCNK8L
lOQShMyoEDGjR5A166hMPvVSLdZVQQ1BsgaHaFTx6zzSRfTKIV+SbinlHQaTbR/Yww05U7NK7pJU
FS8evYS9ZQ4XICRMA4W27prEDY4qlO9Wk1p3+FjOsgXn63S+fAngLMlR5QxkVLLNphHaWJhn3+N0
avM9FPb4WQ3T8EzWl2NI8cMIq70YwK0fOAEL5ntRvBljA3kBsAdhn1xdgoHBKyxpMv8e9CmCGsFa
6gDQdQUqhMWjPLRUKLDB4OLrAnHMobokM8WNVzT5gT0QruhxRD6r4CMFg+k9p217B6RIgF0LHcxf
GFKa5Kl2ZhgdXVF9yDphgBN4vw5jdl9GlD07Hrt4L9orGeYn4VXWBZnKvAhGLRfseO1paAza7dRW
Ikt9wG6ftgoGJ+Tb+K1FEz4wwSvrFcd3NOf7rCHGRGz+OW7t7sEx4F4LIOE2+1BhNuZXZ8Dwo87C
OneWibmNqenRC0k/o1QCDgmdbJdNBvJ/4dmvto9dYJyC8mkQFlJ9qH9AFL4ENTadvstmjq+Q2Bhq
uzt0vcayY5on+xBYf31Jr5jz2TuNhEzzqZkOlJOThUH0YPdmJs7OXvL8Y28mnAn0m68r9+76EtSs
cCurHih7XaEZ8tQsMzPe8lglu1zDnO2xWd5MtvfHRdJaw5N8E2oeT3GnhvsMhvy95dVw2YgAMrnp
MBExTc69EN//aJavnPhuiSoBSMu64sA8Jli1GC8PTN8dlI+EdkNb3QVYINrQTi4Dca3HFj2DRKPx
EnTtbtaeuyOaRn2a4cDB6bIzBuf6EThTupNE9ikDBqIRlQxFJsRJAs7uIbTSaE+20d4YZfViz6Bn
k1ncK5IpWyp1WGND68XPMnWg2IwNg1XhZZjqA1MxzIhNBo0knpNL6Ub/XLKoiU4kugXVQLL+ojPA
P18vhgYEmJELRHKJKGVuTWSESj1h9rcegg7yJYykclUnpQ+KjHMoBoiMXfsYug80iaV+0z7ky0UB
XzBcHEiB8jctU9WNZZ3TwSw+LIm1ES5hv/WnmapMditI3Q6N8Kw1eG4IzDsilwdm0da2DOFENmNt
32UNuALSfu2hN5ANp8EY9noaYTqjpBLgkeFJDmm4szL11PlBeEbSDmmuSfONpvgABkcl4DPp6iYz
5Pyk82eS0yXEmSzc92JonrGGcJDXrb0GF/YjfGwm7pTOG1gH9ckrMWv4oRYHXOqnCF7vgye/aOBJ
LlN/NYNO3d2Q8caMzRen79pLXGC9KpRtHA0reZxmI7gdq85/nlre7xlBsb/P1bS9zWsm0mjUeODa
5jNS/fwBzIQ7OHby3fVTDCI3fjXjEUciWJmVTE/2aLl3tQO90LVmdy29+p1guXM/DD/DYHX3s6b1
q4dBTTeD7V04S+5gcFfEqSZaEctIbULcJZ5L0UVOxeauGEwTek93zxuNSb5t9pu4wy/qN3Gwt5Zb
NaXqyCYTcRp6pbdxvwyws9g9j9fLeIvqo04to9VqlWLnOeC3PfmFbd6KIWs3zSBfhT2oNUZj58NX
80HMjv9Am1mISepYVY7/49Kmuxq7fHwcAnXD7iA6DJmJ3bYq8hfGgdFtttjJQ6c5gcsHou5GLoQT
mhaAxaG0pidAvbSxwkyNc7yQTt0txZ3M+G35k6mEI0+mb8t8cFfcF/3RQlA5BSA9HNeOHvFNgwEp
UjjEy6eYvWhpIJp7P4fWDbg6PGt946wLOGdnxzAvuJmrLUqpv+6n0rxUcHcuJbCslch5JFpOop/G
7kMYdvZoB1o/VWyRjcT+kL5pvmQ+P4rEkP98dH3N6EFrzAK2WmtgnyR09eSU0QUZpf8A8Fjs6qnH
2GQ1gGChlQF8Y8mAwr8jjNoxQkymT4TRJ5ih41Om6Dno6XVf2z6G5W4QzZ2n7WyVU+awnnXvvcAC
xFZe+e073xKDsSyvvro2fGmS5CHjrb5PvRl9EQRUNxM/YczCsb2N/ZmS+DH8XlKydh7g0E6T8lia
eJ5MiXkHNS5+djXeaRs8XJCW462zAGXTTC/Jgao8ErJtTrZpxadiVzrucJOXvdyEbRd/tV6ON772
3wFYB7uq9X+GAOXX6kqcLzYGLFWaxiMScr02Z1l8YFx8SxhOnuXMHzFwGj/6LfaEKjKSB9ZP7PYF
Mb4SuxEaJaOCkjqcp+vFoJF6lcxRcLIHoTZzEM1QmYLs5nrJOgYcKgXwtyi4KT5Ly6CZsO66X5sl
8qgSWmpgmxXG2B1y9Ffm6X24jX3GzI5hbCsmbdirLVKQmcpxs1uU4rRL2ioWDHX7tmeeVRgc8FyE
bSBJezOn+i11DW+/IBuBaZlqXTSM8VQacQRiMnkIv8mggWZC4IImFoo94wC9ZUkD/OshKIMl8RZ5
WLmD/XfP9v+nLvxfUBccajHAEPzX//Eff8b/lvxW/wd24flXyl+tf3//d+rCP//VP9iF0PqX7wVU
xNuWywbD9eE4/INdiMx/OYsS79tQGaBwLmnaf7ALjv8vP7TwK7o2u3fT8kgy66pr0//+Xxz3X1FI
ug9YQ8jvNgrd/yfsgvmfwQvuQncgneyapEupFg//U5k8kwjHSAdPHlML58o84tixlgsHg/bYmq8d
HuhT5di1uZ5N8hgGhoe1Xl68fuV6MQR79lULp/XvF8fFrvDvL1+/cH0N7xoelo6xSwAg31usS7pP
qhOQLbwU18///pC1/miXUbuXfuwfSs6jcrDEKVjcFNePrpeOo3ABqDufdgYhrjx05Mli5gN8dvlw
4Ekyb68fquVvKdxcwG0lWsSJ1CDao7LulA7GUbk+HreRyaQbFq9eiRtACQCpns/+fT4Db9wCzO1O
lomLYEUvHEEbW1ogteUZuxglfFpNG8ACq5wO0h0QyC9OgJL8Uf3SWBAz2yL4YxAyMz/E5GNvtvMT
i6mxK9yZMacBUpk8j97VdXnXmv394KbU2k5LMtCKgQQRLstISZVdgm2aTSRC0eJITDIe5A1nepoE
25asxNCRkJHpOxLsGeZtDj/VsbCQ0ymZlNnZcLqHkcacDGfR2t2PakY+HMiH9OlOeIQVh5F6iqHe
2cJ9M/3yWUOkJKmPnEIqEel8DNaWEA9MBhmUBtT1uEaNpTF6ovuVmONsw/e3wncJLLnm2byF5+Zs
qIXjGA/XyxKhcTCnKt9mWtdswSOLyg1gnIbC/9zu88qcX4z0cWjBTI9yK5eiKrdkJYwx0xRonLsI
6DzkVGrd0lmthtCwVl0w3NhEEkRguWxSm5UdZncAu9xdYOHHStiDlFapN8TvQOqn4QUQ9HhwXdom
pOFvZGZHmEXqe+a46oFaCg8/ITVKkH4nv14lhPt3IdtEdApS39KyoDob82MQaVDXWm4Zahj7rKTe
qsXRNTYUz3TO+GFndcJwP7N2owWgW8b+97D8Kf5Ei8T4Dt6pPdQZIrQTzp8ZeAQ46WRSlncQe9Sy
giluj/emrDmnM/2B7j84a6S8P0nrM0wFyropg4XEnddHmUkbdaDZ6y4u162N8ukiZ4oyon91wGSK
fjaqWO9I7dUrmUxolc5uTFu0vCIsDknv8Cjym5PZZzuvGY4zTue68Ud2zKHYxA+RXXDe6zcyxOjl
L7PVrP8Gm5xvprl6aDkrrK2ZGeCC8GRZ22EAno4YTTYWNAArrtn8sRtaB5l+lM3QbaYli0nAamV4
BGwNPNn8NKQv2fF1pUUgk16mWuEzTIrnxgSfnxEaNOeDct2fzO4UtTLCIw9h3ljIu1iGgOeOGU6W
0Km+uTt4vndDRtLId1bUfjGDUowADdzw0BQoZQ42Wda8916XnN1yb9S4byx8XzEdLmfUBYwa07Cj
VwjfSgUl2YONJpfxjx0WW/q0Qe5HBxqcVkalyZiZJWJYWT+gMa4oh3nXA3mpxqUXBFR7SstT5a7R
aGmxThN9FC50dP8T+1+9s3YZ1VyDEp8+DXdraaW0N8eo9c5uuDhO8Nt5QXuAmTPz64jR0G2kqKbQ
b7CBxQHjLiQyZF5EsZJGT/NM1mPYagEILrpYLmm4Cdhm3zLp9SSopgruTRSROLXHHPPkUCI/WD8K
ZVQ070XSeWurdvIDC8ge1jAo0ZSzXCrvwALOq0qJ/dwPxj4N/HaD1mBahlg7sFLuyVv+lB5ratLt
umy8x6NIbq50IXY2NC8xi4gXoBYKBrS5KRtxUMpjwz1mAt3YzeWEW4mh8Grxlez7HG2bGbYX4TMe
4PnaBZ8hO34lxrrhoL4eCT7FGEJCUXJWSR+nJCaVk7Jy9gCEa8ZAmxY7kK65G1O8T4o8f+T6rw66
BbcJE7ExSaDZh5JxZlOCpu8YdUg6aALJzn4eFHtJevKmuMxWmRriM+HPXpK68wb6p/oh/HVHlpfe
n8oDk0a8Usdu6ovP0pfHmno/wrzi3XP/gqzdri3D69dMNI4xUvqa9rCQgSGqYH8wsKkfkqF8HkVM
AI+g9J6icRTBkiIXLxXrXOoNnML4OFusm91PrZL5gJ3rFdBHT3LPIhmuByptJb3X3NU9KNFVUrvW
NimnYxA85gQcYAphM2aURgwe0c8m2nOUE2WrwhL9zZx/E8Xhz3Fa7xwvkW37s+/Vp9PkDhRKIjKq
cya019TALiC/x2j4GqcdHaNi3RnjHUDFbuOYlOGkSp+d6M4MLKJaDHeOgR1/NCSuj2Ha8ZTBKhML
iG/ARbASkU8v0bcORjnF+6ZMD4PnmutoETeMGv3JxLkd4+jbiqDSx3QiDp+2zSka6fviLemMPqi3
NH9AMKU4Dv9Nn+wIFVDkPdOpNjjTHpcH4o6HHKG96ODkouIWXhez09xJ5Ag8zumzgloPYXWIKakR
zIgli8ZQ/OWBP0I4WiiJegrWudnZR/3Wu/Uh6qdL3dUsNBNB7Ll8C01Em1rRv7p4DL2MZubIB9ng
NaC+UxVuJA+VRE8MAOfnxtdL8J4ZY49zj22DWmeW45IoyBgxzh6ltrjbYw23CiXKc9Rrg+Cwn0wm
E/mOkNO4N7R5l+X4xtpeYfyveE9oSV2P7/qPBv11kaeY71RI1GxfTtUUb/xEnHPLvA2k98Q7590M
6dZSNVStpkDQWFyR10vBRqLQebgN7Md64Wu5hdqgsLB9YATLOlDpTc6kkUlhdRSLr+5qrnNS+1Pw
SMc4F17GTsItKljU56J8SOuaOy+NPvsUuakuKnjNHmj/hGLtNRM8nChYkMxeSrgIdGmFfb4d3Aj8
REoHaW0Ke5uE8uvfztO+MPDfccx7NIu83006Xyf4fo4ZoH4Vokrgnt7F0U88abX1sOPjjbCy9Qjf
i6pteYDT/M2ar6HGq7uk7b1dshgvkc2dtT/Q0134Ls+siPxuQ3Zu7U45t+lESCmb9rmnH+RSxCeM
8tiS9vP6ec3xkmrFAYGksccKjFEPBkQ3j1cb54DfErthTw1CnAWkxBx21YXzSKk6cE8/oEHNrdXJ
pJztKPk7tSnJjIOpEiuDd97e9zBZmBo0bsl5c9nPmpKoO0amNev/ZYiAOQWO3e9HnZ8SP/V2A5Wv
FGEPGCpsUF8T0+40L+1Dpep1mwbq5HaloiclxOTXUiKfPU3pK8wJSjU7kKbXfw5C27LC0mQXiWxX
9kB0LDVSlBQXp5yqIOnb9klOlJMLA+q3YJS2M9r6Ge8c3+3ETnqH5HmZo8I7io7S6bhyV9Wyd8cg
QD/SJIotFXu/yjNarGs+R2rcBypQIGmVhR0rjojsZz0tcGjeG4yWNQ8GFKar41nEn66OX/KZzbJ2
RbLhTWI64aNoneYwpOarg+yxoxuMDoTqNODXB+xE4TcEDbRaq9vOPXPztvHfw0SbJy2DYZNGLsy0
MplhG5j0C4biU2SEIuZSwhTCoxqwj8J+tPUS+an6J5GTbc9YL1K6LWXOmB2F4hQpwMeYZWEbP2cE
xtd97fSnDmf4ysn9r4jZL7YXCqgjXGX8GGAvZgOIh8WNbCXl6xx1Fv9wd52I6J19YLqL7JzmQx+2
I3SR0u5/+yI2tvQjx8lSIGdSWTKWZwveI8UazzVGGbwaznRyl0OES9Ii9bW3Lhn4rKly6NmNmswq
ImxF3Eae2yVbabIHM2tsyHIsHoDEq70n4D2EpjoY1Ime4rKi+BA+EqQE6uhE9Hh1J9SLRWFI/pRB
OFHQPYsdzQ6vjmNB3jVnC9JkkRwyg2i/sQQukHL1npbfkzukzi4o6w92FBEzBhYbeojbFpKBqimf
a8QcAuqQL4rFdkejUYrydUbefuqHtNxXXdDjqRjxF2IkmrpDgJXmpLP2i93Da6kohzWgVWNiXWPq
xQJS7MwhnZhI41wtolrhAfXcUzd5e3xU4L+9bqQEEv/v1d1vFBWuueqNyphxC7MdcO/ypnYHunWU
DR92jEoonvju7cZQJyJdIP1LGrehmFsUmH0GOei8uF7MwybMzqQDIz22LB2+EbGs2OTOxci7m/Z5
gxNhcmDcwoaPmqFDEyWEVijL4WR1yeIhO033wiMgNLT8cYGTPFeEIXZtztCUThIK1UhiX0vcYz+H
8pkGr0ngkFsKZha8pUSb2bQvZzj/ci3xU9AKVrtk1CYMPTQHYG/D5plZ7BcWL/71Np/SRfPvdLGN
/A+iFJ9pQcVLT6g3t4mIO063dZr5DHeBjRAznqyem00+M61pTLbUgTdiDh9uFCjrY+p+ComnGZQt
glf4l+ioNr9e6PBmBxZ7zsMgqFhOl7Orm1T/XMq6e+0r6tUHMqh/v64oN1s5aV9vrxfSvc2KTvfu
xjTt6yZ9OzvWAw9SfYLm2p6cgvGB0aovD64a6iaeReKpPTemR7WFVP0p893uVM5pSCuGXx2W8lRf
uO2OrqlxXWJ62bVvGYvRKZ5N95QpgZdx+agY/HVSKFZrnkNAoT3dbBO6OmnwZQTqjKmxoVa0O2gq
TEk5cax01X0kk3Rv+io4zAxEAkW0p1++9u/L9bUyZ7qSUL5AgxT/F1WJ+OTncFcsP9iNU0VdYvZg
u8S5EhlPf+hz9AjEhN4JjZwHaOVHtwqhEoC1yZM5CuJNq3BlyyU1AUYk3BJweh8ssmU41SjkqlJQ
Opn5WyPXOx91h1ZAOQa1jZj3uZnD8IGjmIJuG9Z/X+LlKWml7HZzxSzgejEXFgP4b6DRvmDZwGw4
BvF8ul6M+UE5hn+8Ptb+/bLdskXnPTQJzzyZy2Xu6mfZuhHN0p3aTJn7FeuC3rDYHs5zwE2FW15t
oSawWxbVcZ6LAcBtLyraRHO5rUf6Dya/3EWyPybwsWI72rEGmDxdUp87R7j314swzG+zq568NtDr
NrJeVOR0PDhjkE0RFRU549GGiuXebolLafs0sind67zE7KVmOlR9KtwsYPBOYbk3Zh5ovMOvxeQk
H4tblyLnrvWX3VeySQMr+3J7TM2UP8CFm+OHVDbBU12zNSDZXqf0y2oZe/e0C7KupuVPixsuJvEJ
coLQj3LnauNTn45HuajWLbuI5w4DihckmDMh8W9GJuDnxv6cIQMSm+4+cBv3q4r/1bnzpusc2g5p
WTqQ8KMueK9OJgXUfCwAXWiOR8/1fomsPhPxBp7VmdNupCcsHTiexWk1Ps5Zdpyl/IqFsP5IVZ0Q
Bd4mPByPTeknGy+X7sambuk0hP2Kw9N4W2fqhxwTRUQzR8uqdQO0QjorCDodPZBzFya5FYWxVFaJ
cIhusvqbeK5zru/GUriPnEBseuXFQB1vtHFTVsRqwohMC6LcJLUlaPLpiJkk7CcmX9q7ZgiA2reg
nBQaeRFTUz3EY3yTgCvyhi+Q8cWnvRhEzdbf5qD1/QjK+xvFmtEtT8Vk0yxmydTDPdtGAF5qktB1
Kqebtpz1bjYibx9MOrpJqwLWoKYLqBEO3hAR0HwwEr3zLMJ7xNkC568mlfPR9/Jhj48x5AASGttS
x8/VPLGLNdlg5IE7EjfV09Zp/X6ThsM3E3XcpKQA0iqk92kJ+1wjPl2UUCgb8jC9PoSv6Z4pKxhB
mhquLfj0OLKGdSRz7CW9P5/ChgFzZeTP15fYC00ngH3/KwQ1LVWd+eBgdbNnc9MtGhPlqs2pXS4g
SDdADHjzRRrA9VysqyV1VmK62OVu8sIk2SB6SMdx4qQ72CTyRPxLnnDE3HOqH/5+yb6KrrXtv0Cg
SXZ2QFD2eiEZxQLiK2Y6dNDT2s6jPr0ndTsdr193eNKfaIEQJV3I7BUAA9Rr39Zsrq+pmmug5nqx
R72ZiNiuTROMT+enpCg9FITTddMTa77p60clnb67Qlr4EjjpVBxrApHS4DZa8jByo/iW9WOpMN3X
mTgK7G4HWhqis51o5pE9gmGErALiEbllkvmhTvjl9SMVNUYbdQe+PUSRbs8bRtKFlrJ+GPejVTjr
Pm6tDQRDoEKj/9tPo3We3PAchuDuZDyTjYWXVcJSo3wntQbqBZeqqDwunv2ZFgzmUKBqbAaZxMqB
FlXqLlf8XT05Dy7efQKvewsEgRzTNMQX7lZyclPFEok9IN0aRbZtsNDfhWB5BtnvKVY4J2FZ4fip
TshHwwZAFUtNct85OIN6jGGgXDalonUmyINHfFN/IWoVe37fxTju6tRstuWcpeup7l+KXBw4syXb
KSRwy1jDWDX8CsiLTgXOGmlvQw0aq8lfysz57SaKkPEH0BCVpFAaYjhz476ICpQeiqZ3+Irp4uac
r6HjjYpHNP4hfHlUJFnOgVKvnBLTvN86Xjyu3G4cThEmZbRS/Ftgb9kRzYoGLV1E2Gsysvwe8K7w
pnBNMCRz8C2LCJhAeSPUNDDS4NuP5jdvgK9OMN0eaYuJsMA2vuXhLk0Vk/VNjci74W9mc1NQa4Kn
jTVsns/dZBX7oJufIB8TwSnrnLpf1GvcuQwVHeIMhUDaNHLrrqI1TtgGN2iYURmF2GvRr6F8m34h
h51WEakLwGW2GPnvaKLpDpG6GZkHEG4Un9kQeQdbUN5kluVmweFb2jhPTgjnsTWeEPqftipm/lJb
771G9l22sXL4Mjldr3Lb1I9izt4TdkWPuubb1goksdsKBGe2g1mJo6hZ586lncSAKp4+6RnMnRvz
xJs9by2pQqaG6xKwJ+6ZdF7G5RetJlfdBDn5qMTHlGb/CVQ474L2VUYlcGMRvDD6efVcbZE1d10m
2NQhkboEKYERFrn5lul7zGDBEDwyILSkcQBj0rIPkpQatdKoZUZB6MDchc341uUZVlZreg7Dcmf5
U7SpWbN4qjU3WJE349QNh8IZW8R8q951FolxI48Ppec/2jYDgayPYlpAQNZb/sVHitPaZGwi6uYk
NJFlUcYPRXzpJkKDs91YW+xbOzMeyFP4cH8mQyEEQJwwSJGtTatduwmjHhE5QDWcX1oPfxw7vbVl
VTPDr0o2xh9Jep92SXycCNWiGlJswPZghXCCgOX9T/bOqzl1rG3Tv0hvKUucKpENNsbYnKgc2MpZ
QuHXzyV297d7ut6Zqjmfqm42ySAU1nrW/dwBm71ZD8V376RMIcMD4T3MoMiikK7YWSKDir8xhfqq
1eqvAXMnGagiyPe0sLVdFoSXPMY1CiZSj8wKSTZnd5s6oi6zZCuPY6QoFkLHyFUFb4Bj+NqonCDG
dELlYrJeUhzyRPJtF11pLnKl9Tpecvp7LPWQ3kfFa5tRmRmTeBdCDsGfwhHLYvTIS4uYgbGDCkRF
cnxgFnT5KMZip5bfizi+k3eunNVW/ooUMlAr3CuscCre8gyoXOogBkVSuK27uvDaYaBUBk3MR+l1
Ag6vRy/wuebKTn314SOtfOOOz07ymqhkGy7iKYdhTPGTLUwPPn7IQJF/BtKA47amg0jVk63QObGl
6sUAGOmpeuC/9B6+sQWcxnMCOQSZ22qCDQbXRXgRRb89hSpuNOPiI0/KAdQNWlXLkN6E+hOClF+z
p4099jDXzTKfF2hYCUlEmmQhFVQcNEj9zQznI1KBrGYMN01KTwGvBGHd9eDGizGWXF1BOSIUGkRR
pEQw8vGSSCPhC93KUvN9p5SawIujsnQNKDyuSeqTZUCP0AScejAcrUUOYz7owAqYfgWhYBvygVCm
u8SVVsXnivWZhWFZsSxEmhWkubwZ2EAvWTOvJ2RVQa6t0fzMAF6C+g67xmQxESqXwkIfDw1edXVK
wqGohA0fs59Y3bEjklNVKr/kelrRWWP7jf6jxxXEIom3W2dVug9fk4R1Y7/VtZwOELwdy1jwEfew
rPY+rOFGSK9iklCsRO2FJoJmV4p8iEEI10RCbisN70l1gu2jqFQgaXsYQphCTPCZjXLR8CYksVGB
rFgWHK76Gk9NuzVyxR3QGAtVVXj3dPHd+gh8MMPX90FMFtx8QTVgRL5QlxDdsNkrWQ5oJZcI80Sj
A/XmzJeWJhN60wwz6aJrWAOJhmvqJhxgND8syzkLc7tLjSvo5jfBFXi+RaU19GsDht8rIhfaQanB
GoIiMVC+kfZtE5Kc1ow1zkQKjS7SI1oYMDl+IEvlGbmkuWFYQjxDRncw9lkmhwdaKsefdNgqL2ph
lIDea44qxKe6SHQLX6AXotigdw007HIuaQdLT3THJa6Z6H4xl2iGVwQE2G/UsWdWw+AMIR1IyO7k
GLXYq8Yhg6oBY5iQ8wj+4kTfaBPUhpcayPLUkbpSpFyvhmxF9ftepRqnpoyWorpL+4gGJ5k0n+p3
rKUKITMzo7eOrFor1LVWITXpDcR56BmQsqD70MiJtDqz+cUYY9hkf5vQku7bNqC7MDBm4M0L8hpO
nWtmi68CiIowtAF1CZaRhvlEL1f38NmR7eKuFqmJGgNfF3TJbOT/3BizXD2e5er/eu7PQ2GSWvT5
QR7YVd4QgDnbL+QtMXU0TLkbidij02CMKqKK/dIes9k6hJmt2CipyYT45/21L9P/ztJz+fjzx3v+
cff3x81vJ95apzjl8pDmj0CgeMB4c6KLN3/hfPP42z8Pf2/En+/7x0f/6+2/v2/sS5i40sRQ7ceI
oOdv6Wc0J5g/vNdimA2Pr5b0UIJIR/AUJqNncVKipREQ7014+Teg2Ljq2jJZVoVZoCBSYreM9W+Y
46v7/RJVZLtlCknkI8ZVhlFv0ir/iKd+vIZYPuShQZq73GkrQZ5ArOZVCalRVEP/vktqYLOpTBY4
OGxd/RkvpH766yY2dRghj8ewDhaS+7gbyouKNs/8rkY0ZuYyeO9dXRfZ9t+vPz7PgDL616ek87c9
3vS40eX470/6/SQZTFaow3PEuOD39z6e/7NZvz/rz+M/n/V/f04VWnNtzKQwAHSN2Gj0TtgRGuqo
OI+H4XyeNv/z6uPe47nHq4+Hj5vHB/x5+N/+9r99FJbAPXUbx6KemyM02sCV6BsE/FpO8Pnxf31S
gej/z9eL+Y+iP3/0ePz4S71i9dOZa3jhPQ4onNL0q7mL8nf86+7jpcfNLOzA4XX958//bMKf5xTC
Cv4/E+1Wj3/F+LyOJTE+nz9ZlDsRY3b03f6TUyappggv6//MRFunaZQXUfNf/uhvIprxH3UBSEtQ
D+UhtLa/WWjSfzRR18hSESFRwwqAavYn/IeXeF4FZGQL5sigv1lo+n8WOsM1fwJ9bf7E/xcWGqz5
2V7/H/b70EJkQ1loorhQDThxi39Fc0R6pMapBMVa7c7kwy7QYd3hTzVTbL8j+UJUkqmyo0ejgRVh
rSIehnxt4hLpoTH50QnynFglrSgPK1RYEcCsL9oYrx7H5p5tTNyJll1LqICw2IylSiadzHogizrB
ToNticH2mwgjQPoOlN44DZW2m4TBtAfNmF76hgitImMZLmNKcdS6kVaAHC6pjlqYKzHWn/VIxCKd
Z09pUslK3+kIVut+gA9yl3dDCgsmr9Ol1MeXxbiQncQMRidN8SY2NBwlAjH9FGqZ2SxExQ2jStuB
Or6ZYzBtRWVt5IBdQ7DqWxSCuT4G7z1OTx0adVbZ9VHO8MbQlMUOe8l1hnoNVgc5ZLFC5ylg5dyn
nbxrxUY5trnpPxHNB4GNbp823hGBRaQ5L+L6Ig41bbqBxisZ8eJSKVWEhZoSrcNIcycDkzL08E+P
m1aX12ZVYRuPp6o1sjdSVrhjJxWrBFU/7mqI/jIsm5ZmXhPkHAkvBC7ETxrf19QlxGGp35Y1rI45
Wb6SJp+Gg1a4uHQ0lrrIKcA6gL4SEGDMZ6qtOt7qflyLC6UHVBNAp9NiqRfDQaW7gsgYbxIjGY5E
OuEB0gv2cC9aG1ts7MNiYmjpGpO0piw2E4FFUeDWsmpgat28ZlA64PHmWzXHGi/C+JiWGZbqSl/4
m2lxQJ8g17NsWsQ0nWhx6nNNX8W0NFiR06lKoZdlWpxdCEU5mGl4d4qg3A6C8S760jbpG/VZgFg5
u4eB4+BZddRlfwZLzavPAtFDQGvLHWrnaGFELpC/yBmJwFdZ9IOt62XqyKNAujGweqvospOznmuH
SLbQk2Q7lgrp7xt+mjaG6ekepbukBJVucOcvg/IQyPmH7zdOMWAHBug+YfKISolyaJVVZrQy6dHR
VZFDK0fOdSzuLYqkRjQdTW4xlQbNT5JqH4jSi6HXthxO7cFkNSApcrRPSC5tAoXYc+huViv0r5Ux
Bk8YFa2FJGFeVwrzK0GgrefxLiv15mUElqDZmqHEMujbyut7JcU33QzJu5S+1LDQXN+X4Gnl9/uh
qqWjgL7RKjBccCh0IGKK5cLu9AiK4/AU9PpiQxLNM6uq2B262Xa+lb7N2b8IkgSMFc3fU3yuhMWi
duCHjw5NeTBkdTenyoD1qWQ79j69qhLevh3dJ8J22w6SXVx7yahrOHclKL9STLYr1FYjlhE2pJx+
cUcIEdGPkL+1OnllYS14mGfz16jMrLE0L/HdbDic/hxdbq5NqIqWWk2XIsaWWs1ZbI9lcRR7NB65
UjlDgXNvASVcKvDyCUYDT+is3AyyC3jlSFHm+dDldDXjuCfCIdQn7JHH/nwv6CJOzPG2gFk1QyON
Vrl30COVDr6XX+Q2vMkpwVOwkFYasRqWrxIuoAvzEnOoUIML9ZOSPQ9VumEpwbmtYkqW6L1VFUQB
huZXHX4Yqj54Nz2TyZeRf3KBEBi8XNRj2+aHdCh7fBWqd2SXuBmZ98hOp6TwIlWCS1eErNibXPVC
LO+1PJwgM6a/qqA/kbRckUfjZFVRWNXkO6aP1lPphi0+yPG6U8KvdFBbdl7yVafVOijp3slt/6vO
kf8hA/1u05IuUs3avK6HTceoSbSops9YaWJPUb7sFkZi51l8DDDdh/SJFT4BxCwAft3JQKSQGokL
oYbGA6M+5tO0FPrqmC5eQxPqAPKHy0KFWVrCHhhreVVxvo3EQuplc8YM55oP0RFmAelBuoC5EmpL
q5yaheWb3RX8LtqUMdaPmjzaWHLl1h0/Yny1fTsyAjsaoD6pITh8ft+wzrOzoLK6uvzJb2EfHFNk
EzijiU96q3EhD8oWOchexqgrzGTotqOyjEP6JGaK/zKU7GBpiDMsYCoXnB2vaQrXDT3ITxmJSPXH
j7FE/1PdFUzWID23VXQZROkpDDttKb2XYg8cWuNW1CB4wnUHpV0VGaKl6c0lKuKt34E39sHEQlEs
Aa2a6YQp9K8uh1MH+Ubx/WdNElVLAPQM5V/FFNKq6hfmqsRk/7BoAsPV02kDmQGPVPNdTnUYDUbA
Li60BQTUQrFgLB7ExZPZsmzVoZUeBJa+d8yvJxPsNI/j2m35LhAIN5IB5e6R+RkhKiUJKrYkfyDK
t9TPQt2c5J6ZlWDwm6rVW7OOhSfFABVbIB2lf1sN4Aw5I3ccaRD6hGmFDhgzRNlEg39HsiG0vMb1
USbZfY39Cebxv6JG+1Q7E2/jSD1XMgqxBEl1trjDB8twGVq8x6IK/7BS910In/0+YggmRCeGHhN/
ZqfRcTHsmTfaFA3oYjqPYPUUD6PbjPph0ZufWJC96WLh+op6M5mBIOckbq/hIJL1diSPH1WvCA5N
phrWprRO4ZxZjSJdKSOKdRdf0JpzzGpmtbyCEoxI+wMfzPKJzStBIkdngfyAKgMPLPI+1sQ9lVY7
j+F9N55VLgzYp5jpZT9cqtMaHQBzsUpAMYd4zHA3TysCaJFwrYamgIIuQK5A3E74+A163HoBqmJ1
0R1vX118b3wNYlY0O/Kq3/gwYDWrOxOwnIVvvWpFVFFBo8FfMGgCTbqxK7sJTweISuFhnFTRagO0
+anC0AU/CCPGLRor+N0LW5FCFxEPA09n2GGVfSGTPLSassfV5EtutWvQvA13fyuT0pQbMoElnLKd
+YpZZxtq53sKbbOj5ZDrBsGxpOaJ8PCoP6Yk2xt1TnOs/qRRZzXVcERW/QKPgLSW4keuaF9XEEha
aWOicgRgukgYArs6p5hYCXBLhRVnowd5JVzeRYx+J+p0DJ7Mr5zEsLDplkUjQ1+F5m4FafE9+Jsx
+Va6CYqMWThSYLzTBt43gfajG7KM2ti4RelT2d/x1phmdWA8YISoLT7oB2LwTySaReeepZ0GZXIO
ATbz45giQhZ84xrl5TZX4EpSIOwD2uwunWHTZi8VNuF9ByjZRLwWNicsRpxf0yL1Jn16Rm38Fdzb
sx4LG1rw6JsrZZP/qEpw1CRO66jJvCqMDphtWfym2gvwBpliiJx0KEilJZlb0Cxs23EfexfK5DhN
3S7LfVfAy/Q+OhIyZL/Br7qftlqTnoxYK0BuRKJJ6AUvMoaWIRNfZ0ewytSJKMMhqR0uJNl1c3Hq
r8wBazzDkFckwqtssgbc0y6WEmCxR1QB9DFaS3bESsAqCzjfkynaUp6TqBNKcKWFxdK/Y4+5UL+H
hPQzVb5imYdjjfBFjuSLJtE5gGdh+3BzsMwj0ExR15jZ1jj6mKspOQH09paia69STUZSH8N/vjd7
uYklUGQO/x0zgVyF05ww0KlRPuLmAMiqMA9mZQwlW4RJHDfBklMmsvx8nmRmW9cOn4ZNWPWQkB93
NbOj8z3QC43nl81AqP565fE4qggzNbvZl3P+w8fN4wWZfS/Cx/37yT+v/HnOAOPyJVyEH3/x5/l/
fP3jyceG/es9SUIaqNzly6TDJsB9vI8ZlqbP4y7jPvDln4+sNGllzgE2dMA3WtGhgExK7/HBj5uH
m+2fh497OlT63163j4ddjagTgAfgfHQXnfmZPb7j8S71f3/r7+fUjUidyjIZxOxh3tvNjr4TWeMW
FWPoaL4IdvZ48vGex83D6nfQCRBs9NeCYBT7X3//5yGZRhBBWyO0q4cH8Z9XpEIHaWMPFbMv9cOH
OsSXDN9vomofzxmzcW+ftmhI0cx6zdg8D0pSTfZv6+ZsAKh83O2E4Ji3uDqSjd6HO2HfqE/MVpO2
Zz0Rx2cTzNqmKKXH1Vobk7bcR/+snMgUORSgnPZ9S+USWM05WxIaVF6mCxUphtzFN8oXF6SUSnoT
4bAVW2p2MrEihpu2AbDm4rGiW3xYYEZnTZduP5TGc/pqHpVhsr4VmrWFV4+oLazMTh18B+8l8miv
u3H9slahUYjxbnat8bDdknAmGKvos2fgyVwxW+rLDLV3YXG3/c6RdpArOBIV5hT36+Db8CJDphZH
+Wr2fmE3NlzBC0MJgi8PW3WyCS3/rXxNtohlyHxAyU9DAUcp4YTaCvdC2ohLfP+lV1Wlr74cpMFR
UWzfn7LAPqYH8wicFVVWsmw7T0SqFbCYDQ/ZpngJIE28COBq6Y5bbZfTl5imcC3L73OoJcQuIhDh
snIr0ckTrOaGNmPSO0B4zN6GNesefUMHBvo4bZDVwgZSp/PKlJzXyYZxtDVZYK7IHWRpvZGhA0Hc
jGz6XnduBvSsZ+Hz2NAkw690pTW2sk1P2ZUBOj3iX7nCJvGUn6rn0MZX2psV4NAjV4YlU+RahoVh
hPduYC5lD9CyyITHhW+TelnnLHT8we0I93ncSiB13WmsIYsoMyf+VK18VbvjOypy95uFabBb7Nve
Gd9z0xauUOJ2gWxpz5fBlg9g6TsaDDTQXZO1i+KwPASxtY+wHOqV6RwT+87TlgqRld8YOzSUj/6P
ub5bptOu1A//1Vxj3LTUj9FeX+s/+Rf/9pxr9UVfp1+YhldL/0foYNypscOp6h8DF6KsRfnFDoAL
0HBe0QP0UehYunMTj/kFL70jsyJpV/pacAerYDHqRFf/43txNo/mUYTCmtiZO6hrn4ywwklQLGtH
QCQUWoZHjkhqLVWymfDDcotzdUuurWB7YuIozrV4OgQv75pFxlOd2tjmWNKBZKW0gA2/wkKSGKSC
XCMZYzpHsiHKWNNSekFeFJ39nfZ0U15eovtasG9t6dZfJd4VGIMfIlfg2wFTz6+x02mOtCVmjCUt
F97zgNzmo1acjGspR2Rnw3GBDEf7qBJuwTN+KG67Kw/wdqdVcqYfDSWWEWc5baOBPVXsUwfjschb
k/UFmHSVJufvZwE0vGADzxYO+pi/dAVXgFdhuQA13go2E0kEZz43PlTL6kYEGOey3eK5Yee9QxTX
W7NjhSIv3tQlOAtYjz19c7J97+Pd4NUOehMcDZ66fX3AnxE9VDQeEAHQgo7eotWwhn3u3dR1vcK5
MV04CPEM9/eZckvs5cJOWaNaxujUl2/kaivsIV/BfJi/89ZqYjYFD/PWGVUn2QtPPh0zC/sTULv5
cuZgcpZtMY4INvPObG5rXEcsxIxugl4xP5T5Hl69AcaxQQEhbrRvHHIGO1lPzyVxVKtO50peDdU6
egqPAT1Nwy72gxVcAUlie7pELvwOL7lGbrKpQIc2rHOKZwom9lyxLE3rnj0jqLPI46VKccX9tCYO
1yt0r8bv5+lalEf5ufuVd0SMHGrBQxkJ9yiEaerCNoyeioVdfSL1wCGCDB3bd/r6Kv8kvSVKb1S6
QFnV3Y2W4JNIEjDJ4UJGCzJMOyIqFurn/UdrnLzdV62nEtNkXScHk33zVyQe6LV/SaQ12ugVhSet
8pIzNjYXRCrY3DnCPbQQ+06GBRLVWuEhBNy0uSayW4EFmk1tpXz1N5rJk+xi7MQQFrmRVe05WYol
e8UNNhpn0zl875775d04sHeQrdiFDU2u/jIdgwBO0KLcVkwcCgAS5jM9HHfq/aPYSxyixo7fE3rJ
2nLCvchCGeBi6lBg9DXtuEYQ7uUvyqpZdmfJYUpVzV0ru6j/wWskDw0Bnu+8Hzla4Q4c+v6G07wV
zzPGSflismQKxHR2i8cHg0MfrIsrOXqJxkP2QbUMnhFiEZf6NVKpis5QOsA/DND2fOyBaorPbDNZ
wwoWh/ijOCyWJn0feveVOp97ZWML3VuGK8t82CNKvFh+AbhMX68z3fkzeE5PuFAdXthE8Vaf+MHz
j94z9Az+OgoRY1jrmKC3NXpM8hqf8DWxfv8foLz8CixpG7hecx5EJ0IK54CzPjlGavvP+ZEkj3MQ
gIys/N5iT8D8nTXCqJP1JRFImL6Yt0k9aBS7Szz2UKBORGkj4HAbQkJxgCKb0Y4Fcgg4DNmNmYFh
5NIh8RCIg2N77PLAec705m9gRbk0I1dzdsOP+QtZBRK/qmaO8jiFGq6VaskE5TGT8gPhdD5LX3gW
q+wV6Uu+odVmOKdzbxDQJNs++ByhAfGpJehGO0SbtcpE5Hn4sGrNhtuNXi2drLViG6sf3XiKA7cl
HsJ/ntbRDaslO25KtzCeSshFd/EtfF20DJZLzBFfWXh/tRfxzIV6Cx2BUX2jbKsreeo2gydjRoW+
0Na+jC06xiSwvGDbfUJ3WXMZvAef/lXYKmvIch6mdexB++4xxW6K5ohZNqh8epQ/gy2m+ujOYAYa
7mNgchicHFJw0GKlb0csvCwAOvRR9eL+xMFpzjgHsQvt0Z0PosKUAYnUeZ1P02p5BzWyyi3Urih2
GR0bb0D0Mq7Tz5wSjbEuYN80SxPzQwJpjuWWhC6bRYMgAVZQDk3FFetlCh5uxWw1Zkf1jhsg85eQ
2Enq6MRoYfKreBIy0e5kmMuyP4VAvxGsNPxeUJCLegwHeBsjPH5JbMO+LU3dFlZbR1xqFrXniRTX
sfaKzG0XluTB3EEzHBCuea0PoRcvjuXKcJe+B5rl+B52ojZn+YviRLVVuP3zcPD7Q1B9pYadfVfC
K/oae/hRWE3iL7QXttiqbEIsYSP0TcFR6soNjD5XeIvx2kff9M2vMj+DmLzGWfW2ao1Psr3meq90
WqnB1P4VmYsrrunEMl0BUw3GCYhT83ckfqpuIpAX+C2/1qPd6lbGMrHC2FSXwb73PjK+q+qAJISc
KQw7BN14+QEfIhxgvhjbmE8opCUDoifGg/OqgbCN55xkSIS+UBXOCdPvADC2plDlwjsw8oRWH266
G2SDM36oeJqVDBwOJSgFdYl79eqlUR3tpdJ34PG5toF3Fdzd72mLl+mExwq8osSRtCXc0wQoWT4r
XNpMVzjVUXG3+bMcUBrXpwnCvqfe1JuAy5Ot3/qlYlJGfJQHrnPjAkdsLULOWYOYzBJWtmeyQFes
7EXSOIXtsHUBieuWDIZlUoNAowzHgNyBpZZMNmbLEaMYV3xvkWJyIjyZegcevkYvAiSowOdvLc/e
ycNmUA9AKlO6ryOPbLT4KSD0ZZ9cjXdfdUz1CW8hdt/9R5Cc3/uDsS9lSsFjgW1eMieUuIi1VnoQ
WHhsm3hdnihdgB/RjFZ4heXsOEhDHEuXy79L3hCgxYRfWGNq0Xhi7n1V+5UW7PDbk219P25EQnXc
ciLM6ThsyR6dg5S8ttrgUxmKN0HdkQua5c41Em1cjEnBu8suppHE4sDdt6f3GFHrU30cz0XvkqAj
Fi/3yq1gxOIx2TniGUN0obU6tkCnSFsr+l5pTqPw5g8fJop2Ap2pGWIruxJfRUV4IUfOogQPUdvY
8st0GIja8oyFlyJnuKApDLoDBeq0zZaQm1LtANBobDpmAeSpy9jJWNTt/XnvcSoV5/QkJK80dTYj
XLx+rX01zAT9MfXGgv4B548lY45YOtIKF7Q6e9bDzVCuFP81JfeV0QA/YQcuHlMdFuSWXFkYVDTF
V02QuAhJh9WWcuykA+UM82Nbbhjs+htSt8HB5uCO1Gf0FsayUr0EQV1avIZI70PBKyF8+bZYuvgY
dgeatMF9GRuMbSScwHP08mST1Csj25I9A4Fw6H6xTugZZ09gIfh6ADXKIh7neNrBcgT8dnLUpOWS
CFGfwGRhl5MOqbpoAfNgeZhPv9XigHQ7R2Y2U8gc7bsMX+J1bqwkD3etMt6NCDgpwphHNIdOz/iM
b3ca7oCjcxil/S6JaIY0opWOLxkU6I4Fycz8FO82NSL/xelzSzPzzAGYvqgGUfrrmyRhXq6SY5Ys
R/S+Ib1k2iVbohEN9dM0jrXoVSLpKBbUplL96q9IDxZfJWJg1jI3ZiXCgG+yv1IKF+maeNRcnebX
TkUGho0ZhwpCuDveGGzEzgEJ7jG7azC9c0mLVSOE5vCGz5rXZl64WOFMkV/gr2bhjy9Y1O52Nthx
sY6GVzaaMQeLJ+JscMljYDlTMDHWTenzIDj3V6YH5ierPXDdmBuFFrZ3kHh5HVbg4R51R3vKVuBX
Ni4oT8EnaWy7a7kurGv5o6yGy/fESuxjIdjtD/HNAus0FqXRZ8TANO45CBeDmoZT9A1YoLHqI2vZ
VbTPnuPSEsDYQWZZ3n0KpzhwBhzWrcWn4tzJtXDjb8oukl6Yxozda+mVgpMmDKjmuv66XxhLc6d6
jjj30J7htLFs7iyN6CbRRaZK5TY/ZPtkww+y2pO2msGDZd1788QL6v4VCx7DDSu9ZJMfSEjuX4af
rrYpaSL5jtHHKoKMBxjBWV3hkHEdOCtL10eyIoN7mO4w0V5wGF3ZoaASPMLXRV1H8M7p5x5Dp+r3
80QynLi2+CZW7svqzDBWPHdLLriE7aswL2PM2uUnLl6uyJRoIxe8gDF9YAyyZMqnfoVqnyb4WtoR
K8pZNt4it/zBJyV0qD6QdhGdBhXdA4v6JZ6lZy53viVj0XBsnS75gXaf3aLn7NnYYlTtUt4RozRv
T3A/xN+iO+0WHtNegZ30uixX6cHvDnn8MRmbRvb4UXiw8nGZY8ZPuLrNS6K5YdqdFQqqxSV+Z01u
eNLdgq5+A2ASvhLXz76N0umeZUwz5wEy90zGTGBVbBVZ5h5YqUoXykuonR8KLsPABd4Bguj3ZCzr
A1hJAukWWznymlyRipadg8A4sqVvgCPcYqhFAavp6Kc+C5cQJYAHFZdhNrrqHw1UcBp8jH8YGewp
mrTF6w03hMCVzwPE4MHG4KTAaeyjWGIUvDQK+J10iF0lOdT6Icp+QeK88OVt78EdRptvVjMtJG5d
3PDCwBVfBY+oX0r4Sdu1x8Cwupf+KcUEde3XoUU1qyrHgjTBDx3sQz8SOdrcOIHW/pLfQMQ0BhQH
ZhgZ5qqTfNa7Gn+cVy1cCt8wE2P0ohAXkDZ5i+OdJo5q+yAvlRPs9Ny7VN/ast/1r+HWv9TnngmT
RWdv9Xh/mFb4bONVe6qNSyE6UmF/Doi0LeBEK/OQTzl3SggHxUHiMNlXUEU//V/3U7HYFZxeM0fa
SqJTD89fR22GivAV6RWWI8V9V97f+0/mM77mmi0RCVTtx6X8leGErYE3sWZThV9lQ1PVxvni9FrY
SrBrnqlGuqvOdF2QGbhtAV4RIRYrGBfAjC11LOhAcxshiNpcsz1OASgzb8p2uXihNt9mLitM+qJO
B4Ypf8gfMcJakJmn4Gns153sjfI2oaM77aCKyB6LCabn/EQtkOGeu3w16IZxplY2CAgABkgP4zRK
VXCQGey4xfUy9VKn2Y/JkmdFmRRMssPWWJlMzV6cwJrdeNckDSc34obSx5HgWIDVXCCPlgZsGGug
DjWbbfZmQmWuXzjqezy1y26b3PmpB1w37SIlqYEFPBgctviE228zYyeO7yB0JASIxs7PPW364j8Q
mQUUnPmfJxzkSI20+vK8MJ6HZqvPdageHfEIWpXF6hXDcTP8SXEyFbZ8Rwfiv/R/5TiKW99gIwsM
nVbNfW3ijOk7DGg71vgzPmLp95XvwVxVHFjoWL++GP7W1Dhe5HtY/gc4HSU88dIXKl5WSwCW5Ubw
7TU7uoWwf/Zb4HO7vbQX/pkRt5V2WbxU+QvqYGKubf2jE1YsvJ4471HJJfgG26zeLneGn6l0KcMY
NQ6sNHBzEHF8Z6oyc36AM6TEnTh8DfA1qzYu5pBRnfI38upV7MWlE2nOon/jw75YXGLkCoWnOwSs
1wF05a2GYQmrTWu4CE9MQ4XDoIo5Dc4yZCHxzXKwykBtlthz49xQw6pdzTvkyhbNQgx0DSx00W2i
5GLLaXSBYeDlN4+A2Z7hljwKqzxlrGr0+Gn4Ym/dL9RaDGskDsDsns8+Bj3qUv+jO4ffLF2oi8Fy
GSCJ1Ck9YyWT/OdM21uK9fBHpJ4oMWNAP3pCDf3HL0a34T2Tlnfeo6NJ2fY0nfYYjMQnQA0urSeq
9pSstf04gsasJGbpCybZwxemqgJCCKAZX/KS5ZqlPeY2cEWWKIvuF7HnSnuGUmEsrPiVXK0owSz9
gEmu8MROhhUdgxXih0kPZ9+fVXfcVJVFXe1xkSlf7Qku2Q7AowKtoQA1P6juU3BhyQb9ZylESSGB
WVEj6ByDt4C1IqwOl2IEAZcUHzpYUxbeK78wR6KiSnQbyF3d9D2eYGAwlCUwI5Bu3EGVbr12QXsJ
0yrYxOt34QQmypCxxJ8ESInN4gCpy3t/C4Bzfs1Z29W4pCNRTPgLWH28ZI9CTElYIhFFZNf+x9jv
lUt+wEPtwJHpV2J88amzWH+bIDQJvgKOIH5h7fQRXZMASbHD1mTn4YtPYljRWLCjnMUXsjuksKde
dRa15GJ4ZrFTvlR5KzPAXcNT/xQN8xmYvPkxiwTXJ+XjYGhLPixtToxaMnuGtcVJWWEb8UYnWRt3
ld2/4Rx+5f1lsCs5qb+SwF6cBly5LcBqmGBP5p4THKSJLFq3KEEU8cRaMXZllFj4uUNCZzkCd6N3
F6R0LGgpLUV86+pLNi5ptdEMZf2avPJegJ2K4iJxZc3juHM07hrNJXcAEmJZXcHFOhLNzR3+Dmsu
CvRVwbs7p2c31Us+apGvA8BR7UJ3xlzni49C+NXCjhn9GYaLNmDtg37NF54erMh2pnJuFPKoLwJD
P9ss+JjgLMdgldbLQRznkyeaVx4M2SytIb9AkeCszOn9uhwH1RbbAwR4tgg9vcBMwKlyojDB+Qmf
aUiGbD3byidzR0Hq/wSeztGtAEired/we1vlzBcykrE/SoaU4ZVXs9puNAelImgi91lyFWeREBfp
FeGDTbY6jfWCyzv8KYcfdmrXY9a35Hvm5YrDjm5ZnucWznpUco/fVVLu4EOTOIKyYpMk+vW0wHh5
gl4z93OM+5G5kD3O/lLJtlt4sUj48lwGoeDRHINsmg6wh3VxyVEEorxydvKZ+vDMvEeQQiG+86tT
wMYqeQP25wGbD7LezuWIxksIKfaMlMx8LKmlkgl3/pksUYr5LOGY8VtZDRLMTOXIQWWeZ6/KbDSA
hmTxgew/PoUfwFH/X+ydR3PzWpZl/0uNGxnwZtATEiAIOony0gQh8wnee/z6XoAyU69fRVVUzzvj
xZd0ooG5uPecvddu+y2/imOrZsoMPQhnJld0RjlYC1jrNUa4q9DcE1/mVoTIbflFnyF2+9e+2IvC
t0rZ/mwGe2iAfH/qJJQqO9NZDlrT0aUXjhXuUnKVteW9fz6ZT7Baj6+gsqxG6QbFl/64zfKkhJHD
gTo4fFF+64QiqGUx7I7gZn2bj+fCn99P4AjE5SfQGV92aLDlj/jtmNjYjfwcDnoId8Gek4hneAm7
Y3DHkNbw8rP5tYT58NWgBLLp2AR8R7K7+f0zmfMBDK8tf8T35SBYdlKJbNMmBJAWEjuQNSi5fUv7
Rpyak49vhf4d1x5mSRRatia8u/Pwxgf393QJBFZMOz6Xn8N/c3PPGxLbqWsXdg914YRVs6reG9oN
Z4WmepzymXJsNa+jK6CJG1Jt+LHo39iJvNlyYmDl4GTQ7K6iWfdgHPFZteaOHcsJwmfwQnY7v5Cf
STBIafe6C5RK3sNKACI1Z9cKmeTSP0AGyuzXJtwBHKZk7cmgnf3dSFfXsqUHPT1SPBESign3HPN8
uI/qWUDK6UzGbdxC27UL45bfsxAkmQ/CZzmxG3gtiN3lWESYQvlZXg6pRfpKxZ3pDscqss7H4Y9W
k85BLBHOrS2vYzdI0BA0jJqkTm1qQNQoJpVH/iAUT/AD6NdxfLArR+J8M7eSXD6JnnsInjQ6xAKn
Ok1A6zgsZ5/Bso9vxdeeTzQ2OC2wv7XdkYMMzvEdDdKg3i7nIiRyAuMOVD0IfQkxYUeodFxabBgz
rd1Cf8DQnONa2nIea6HDzHHsdk3siNa2zMilz7272bIZTqzu2revMTKxBvZYCvnvjKQNaAn+qUY+
LzFK827KXfxktMYJK0YxRvxJoO1E7Zl9zNfs/QfOPaO55y4/d1Fw4WSK9szLfWlvgC0SbKnnuKXN
tWzY4Ggh0ZEdFk8oHIEnrJt/Q5YdNE1lwzFpVo/q6P1sYcZSCPZoKtk+cNpZCyf1luQe82n00Lrx
yyZI5lSDCWZUtzB8OOEgT3AK1rfqEzU8tkYzE62+l2SboxBNgSHDsXfYYHmzD7Mdu44NRddaCR20
OimCTzYsIxD3a81ZFlIAPPjeMTJx+GsHtqmkMtFYDg5OyAaM6GZHTe6L38d+5bD06duB/2QBRMbV
R3X1+U0snDgYIzgDyIWXr8TvXwRBBuIi0PQOiYkN1OxlbYo+MlIPdUYW1pGPXw6CnlLmFrAlYCGq
55rvkl6csyrb0LmQyTGyXKOmpLbpAEzi2N66jJ7bqqHejxboLtJfOBmtY/iJSjW7W45XYcs796YH
3DDO31g9cJAtllis7KzaiuGBBFR1JEnLdyrhWUTjuZ52proDDMGWVtgCgCu5QF65ZjK1UBqkcDbO
czH3Is1tKhQVzrLBdVulI2VttaeQtQNjOfIuOoyop2yAT/507JUrkv6KhDmmMxvLPEoCrE6ykOKr
kfoup8Fy/qhbSHWCbJfI727B3BYdKaI2u7qqjnXFosK2aJyjYbn4T2xRUT6j7Iqp3Mv4cZ2CMUTe
WM2edHul2dfmx3JcK1f2JYVW3H6AArZVtG0p1CN6EdIdZ1YHpatfKrmMQDllUuRcmbVst2kyDwut
VbYY/VniVxeg11QVLWvr0yPvId66xIgCB2d4LtQDhyG/og9cFtACE3VO0NqJWZS8sdytYs8KL22A
AHwXiJw8DrkfWCk401BkmrFXDO/CJ4oVhjH1D0Yqaz8CEyuchm3K9MZ6Mepr2dhoEJcjqQNms1Xo
nzJJOVuC3bB55qMSXOjsBdURHDl8Aq1/Ifhy6XpRSgiJSmOOsE3rA2OVTMmpXY5rzkWSPtV3yggW
bRq3rPYcmOwKDlkU/5Sk8sidLpyBsAs56HmYUyQPHrkYAabjaKeJN5hHnmJoX+YcoddchQ/um6HH
WwUhtJOtVnrsNa7kJNkJ5kFIiJncZtPyK3glJvblrm6XHaOrm4fHELE1ubzWfplJc94LaD9fFze1
ge7D5szjnek4cd1OuZxuC5mjkab/tAwgyzUbwIfsLeE8MiAMO893HDadduW0RJzuN08VAz2Q4x4i
Fx0cp42cpv3kgKcH4itXTt02YrCzOaDC+G7kByF24KwQGhLHbF10pRarG/K+nh2GBqY7KhoAzb0w
7URK51DahSt7h/Sosj8Sq0Yhh80t5Fd/gYlsGaQYjDhZy9v0lWOGU4pvxkg098vO5kUczAxGjBzs
okB0xdRjpzHyZIhWcE5zIvMjI7t5RxDCAMX1TtA8Xt65A+tm5ssp/BLyzUCo3DCMddG5NtEZMze3
A3HLtIEP41O59lEs4y7bkMkZZ4s4ska9pYOjWZTtlyYDu5W/ygKMOWjGz9aCBMGSE49QDNQnAS2Z
9rHM93grpiCJyxACtQZ/BwLhGMxG3nP0BwtiFcYJAXOMKO93aAJoyTAT49cbnwzyt9RGWayzXl0u
3yhPKH+iLEq32iIzILhKkT2UFhSTuTjXVJh8ZuT1thUkc2eOFjDtRoW2a4kMHtoSXb0CFYndGtmY
y32hBgW66TU95u0ZYInca0hVrmRUwjEzJH24zGYa4xRqjQMYiW2gABfIEpSc0yBGbqmr16gclcOK
ubMq4KJijIiKtBwPw9pb3GKjWKPNE4FjSqwSb0W+RQKmlkgnvnnNoF4DuoPOD7LNIMucSYMibnsy
iTjYKZwBAoGZWCc3ZaQLO4kc0l0zqI+DPqTbwG8MjBWwsretqjh9+FCpJgupAL4g+WzFwZi1LyDW
78DGuVwpXJ3DOXM7w4mZ1wQQLL0E0fRmgEfiJIZ0PwIp/gmQX//c1wk59hPzZsXd1IkCzU0R79fn
siyZ9iOVm3yxBeXySBB1o7eHoYrYZF1/ihbrafLvf+RgRoi53l9xj51cmnASOHHr1TGahNhG138U
mARawaVkmMiV1sS73xfEOsgJgKuOkuc0gZZ/6n6CTvZ7f73VNxx+WZ550+KpjgwNFeN6M/1xXsOh
cvN8Pq74IiGpJ3tUR9BtBlFfyHdbBGK++s9vS2hCfairBEf3enP9CT9/uHjCUXbyzO+DZeJ7fc0a
rG2o9dQGSsj1k9d/4mXPJOvXWW+uD2pl9WyR1eaMCm6lIBNhAapc6X6z7dcw+L899oselTvyQWM9
chVo4xnciV3eBxVSl6p0hpiFXBgIjADVUy3KUKyx+tot/Q2gQoMt9jARgHLHzFk7fNGOlhqF2wjl
40BlZkYspplLeTumMpCP300q1qz8/A883ykzgupQ+FbrDJVGY2RG0xZTQosNSEVlnwc3OXiJTiF1
QyJb2YHMQM2zJLNmMhqcTQY6/go4RzJ15kaYhtuy5YLci9q2y8l/UvSJJVF6qWHwbCZTTeymN+e9
RcxH1tzXGgVBrZbyB+DtQsRyXYzAcwVmFbuaXNIIoUii1vp1kqXbCrC7q6gIX6vB37Qj05MJzaGr
1XqxsTBosSSgPgddRAlTCPAql7Si7+4adJUlVSvy84AaZZ2n9Z4IzY8mHGlL/tjRNTRZa1lav2/S
gTpUqToW5j4nG9nSwbQjBZSYmS5HsGeckkCqWZFXX2MncIEOmAbpVNuCkmY67nm69VyE8B4aW7oK
BJvFrAoFujJzWja7yiQXs+/hQ/TURy1R2ZUDipBMYoWRFdFTIbYeenoyXGjQxqyfC8OIPGlGgwR4
LTIpEOpk69Im6t56YKIsXgeVyusTkUoWycHMNkXyWzArEkSOo218wx/YIc3sUfwrm1AJX6rJB4rY
hcGWJBbVTYv4w6ICpEmJth8VoPQlkAg1zGnAdBSrdJ9+1ExtRwS6hqYtDrA0dfk5q+R7eVl1YYXw
TEqISL1w0Booj6wbIM6cNb1guGI4vBYd31gQEkSBgkm04qhdRK5dRheSnUZuurogrcoweTVaZqOi
9mHFlnYKOi5wECrDbRkFz5LOyhAdc+cJ8kQsXz/aFbDao6X0GCVA8PSGVoBUWab35Gs7wZCnZ+xg
QzH0p6bulXMul9eZ+AIvotGLBWU+Sob2UskKUoJecMsuKjiBTJBCbioTVDPkNyT6Ws+EVPez5lgQ
147ZmHvEH7ZeV2qbhHC/oybUZ8PQgAZV7ZseaOQNDBVaFU7ebSUY106KuO5FE572wIyWg4h1TmT0
VHOMr7ych8084G2LVfWLUCuqjRnMHJ35iAC1eGtGBmKGrMk9ciiOMP80b0BJG89ThlJpwLwXd69J
JNAFmttkFxOjuZ3UL4OUzP1QY+zD9nFRCDyHWTkfiBZn9j/575qiY+dIhjPJGIE7PWSVsetVyTrV
ZXXCT9OSL5MdU1/6JqIdA01J4YxLAL0GBElgvDVNil3oWTKnq0MKMIjh+a7VMc82TQ27F3EENj/P
JBXd7eWJRVIZp1uofs0BhxSBQr72JWZF5maF7vpSumA/m8ehzt8GPcXS1knurKSX5UjHqWuJjiak
8skIpw8zIadUjkLHDLG8DVhUKtJ0RubfKpQ1BVgPzNCjqGO1yS20HvU8RMeY64jV9pENSDaGd0rZ
D9EiMhCYLqldaQChOuZbmgwFVw6MQ0aMLi4ff7KTLqy2mIaJ1hRm6AX5dFXDcB+XGjyDIPsgYvNs
5ojX22J8lDLWcR02N32gszY0lA3D+lVtiIIwW+E4R8g0yFzGADbOwU4xm8dJTEdPEZVTxa6h5Ij6
OwgtqJvKH0DwyhXH1UBNgFmRJE2Xkf7uEMQshCJtvtFU5bm2yC+25jny6khhTlhQiKqnljUhJiy9
BHEp1P3oFZKObjCki0zOoy8pdqFg0xEr/X7C/3qYAnVwI8j+20nOARIb/UFPi1MXlcq1q+IHglRB
OpdN4snxox4U4qX1yxMkdeUo08/Sk0h+aKeepg5SrKYmSGEw3sbJ+gKmFe1hUX1PYP6RqIePhR1g
OfUK802I5v5klcXZr6bUjTEd4x4Q39NFIiH69LOACp/EsoxOiRQ+AeNknUcnY0qls0SW5q40+2En
JEboSFn5xFEKI10oz3rWsjzvB+bNlpaSAiLQBSS6QxUW0pymO1hK/5D/eYobYMZhmBG7WjLtLIao
PaWsdtOEtkul0gYyE0k/dn7/0MZy4wU4dGg8LCUSvMML0focJdVONbLvhhQQF2M/ucj0dUhu8Rog
d46my89tBiksVLXRHfpS32VG71XaxKVWlfWdNrA8MmoowqT/Sb2CRqOZrgKgS8zY/exkJGNYRZFj
fLTaE0G7zG0ZWjq1l3eDKHcnucxuh4FIt6K9qeH0sK4Ylf0s9icYQ4HbRmFPDXq4V6ka3gAaZ+MV
riCT3pC18B8NeEuUOickLoKCM1r2PXnsU5YWQn1otQW8pFNUqAjXfsD+czNM40noE0jxRJIac4YL
ggl9VVYVV1S081JMBSUW8q88Lpw01hzm75BWRbzPHOx3uSpRKjdML2KGvs8CZB162J2EybqTsCEH
hKbSMjFzBNw2sRdwEfvmkVwhhnaBqqKkL0T7wPyMZmabhQlcmgjGfVITL66LlDST3NC8dnAma5eM
LA6lHqlJG6I0LVpqc2bFOSNKnasaBSrzuD/jehyT/BvjPgkvuvZezi9VDUUqiPyc1Q2/X8fxMs9W
dJ7CG9hkaBu610kdEbNOh0SQj9McH9uqHk8EO4vohr8CTWdiHtTtUyjcDRp69MRqIMbH/Vc0qf69
RWdJLKIOnIBpnoOg/wwaw3cFT9HKfVXSupXbkTLAXHhVxpQ+kbIjFEr1qiXNp0Q8ObEnPaUUiuCQ
GF8iHyEGCRABoSCcxm9kwTlqMLeOJvW0myWfS9CcXKTxPClReOpKWqhmrOwGyaJBaLDIYRneFhoL
3iRUQPAVIVZJ4xU8qjfI3SsXnDvdlGE5L0SJ0h04Tx3yJ7RTaRHMLM0tbvOlxiQW96MVFR6QzeOU
jvxIGYOvRoFesVTag42C/1mvnLo6aZE83xjg1s+ACSjrE/1gUSEww75xpLG8UaRWhytG6xWQtZ2E
BLcP8ewzNiUfZuHHp9rvUAfFiavrGiXXUYPwMIhAlkG5yzZrJO0ojSS+QJZ5VvTkZu4G/Syl9RO2
da6TJurNGEO6LDPkjBPFvSm3bhOdXQkoAlWTrGxgHdDnFIfS1qUrFbM2hcUetQAhZzE/52oTUwEH
szXopeakQXOI+756apAt7kr669Ad7nS9pnyhluyylAldL9Klr6Sc0nCt5pj3ivs27lgOg7+ycXR5
pEnLnmpZt00lRvsubpZ5Yk7lzGj6B5ampdtgw0YOzN3MTFsnTbS3yULuFqr1ccBkTNFSeqvV6iYr
FOK957ndLiePnkwOi0c2rqariyaXKamQ7XKdkA21rTX82EwjBEamtKvtoaAO4sfqW8Hc11Ey8U9W
g6sbxSFDElKTp1ztiQ1bSqoBw5jCAe7Trk2HjvCNPgPBVmSHUWeYzAecFoqJV9ZvHhQxNc9VT2W3
kIt9ES02BASfuaQRVevPF1Hspb0MHGLPeloZ5mVWgHQ9CcTdqM7IGRGEsaA+SEmdXLvIit2wo7kO
mrbeF4URoZ+flJPoJy6RIzpVs8gnIWP09AH7kWlAeDKhIRzStA8X3DE1KUibpFsqTE9cErEnrN9T
8GRqPXrTJMc7VkgvwQtws3YbM6m3dWNOTo1FOaUacq55suhfJiNZ/AK0T3wtfRRF6iK6Kkm3pYkZ
VmVqs1GDbHbGxsQpr8CCUAH5IQOM3dKf833YFqDriCmYjOhgzUVE5aR56/TSm4W8oeSQDru5ABFe
o9y2jCY/1JTRcqKbCUkLblqFndsQK1yJMwtDjVChwRSRkU1oM4RY1HZF3rwIQjRx6e0t5ixx7dUT
cnRWEZScIlT/7dweZvwvTXsR5D44m2J8I6uD8MByV+Ha+TnXDYHazbHXIyo2Jr3GTrgrcsPzcxYK
RkdXU/S5fKctXfTcuLAYsvNE+RySUEfXHIE2VLOctsOMfqt96f3xibKDxvLJZJTTmn1hgH0cAqs8
+Z0y0JBIvYTF/cEoa8aWCg4inX6hFn03qZIeuB+7E0uzK8xZvmnBlbEKFQHdNgrCyYCeYcfUOU9R
hkoK7hNpyDwDWvGtOvReT3mkD/zoHE6gtFWrqi4cnwynoK/sWBMZO00QmKoufMk4C46mFL2MEZdV
MeRs5GjhhGYKi31ozHe1RHo2stdGYhiddNilYHzJG03r10IZFKed6jdxANWoRRGnaFlS+ptf4KE/
hjGtwrmnLW9ag4/8n1a/P00zDerqLYwqyVFGSME6WnNixNDgVXQ/wpBQuCJLLmOk3INQ7F2RiB76
HvPG/CDpeN5MhKGQYkV2LkEVqVOH13SenuYZvtZoUQDuiuySN83jHOZk4pC3nmrPTd9/jrGFiBaE
4KakzGHzdclipXYrL+EVY4Y7BAUJiTjoFcxDbybnsD4pkvhWzyAZMsU6GtAGiH+CeZjF/V1jZf01
EYc/yoCNxNRwhfSRpW2I/U7utSh90Yensii0r1m9J+zkmo115XX5TBsoHpemM52gxqLcmqjnkQuS
QzXqu6+sft9a9PLg1vRc6WeLaDktobKIohF+y7sw01mQ9MHpJ7xnAho+R0qeGbD6XRf7KBMJKjiW
ffQZFelXaQTEGcPjqIm+O+VoKXuuqsZsflmNCGZzQYNE7fz03pnSeBE7wbEyNhLcisKtFB8dAKDL
SL6V6n5vJBlrmqHd5Yzg204aT30fKJ4cKEz4w/OcFT21BIPWRTnvR+gaZCdM2A46wBGR7mXyUnNZ
jIlDTRFjggtv1TDqw4GUhVAub/D40rqoOHfDSn3JLeuPkglws7vmg0hUBEiRX7rTrN8Q4UJFOjZ2
jcCsyGBtV5pYaYBAclLkFRZ9BOOjCgnEwrfFXuf0UUO7GQ20HolGqYBAkyUrzt8IyeRfeqv8imhT
tm32rflDgEIeD2qNgJmRxrfEdyFDTiQF80SUHX3kiGacoOp0aeqPXMIF5Zu7qakKr1aJBsc5T/27
D5+7pnkZ+3m+SbVbK8NpnHRC6sL8yNEuAlUSBGbMDbV0i/cQ0ubaJnW4C4em+/+wt/8x7E1RdRkI
238Ne3ts38O/gt7++Qf/BL1JovUPKramaYrwq2VFVf/jX6w3SVL/IeqibC1UFusH6PbLehNBaOsm
GaCkgUoqYaT/Yr0Z/xD5nyJqlFwMQG3a/wvrTSak9P9mvcGTswhJVUDNKaoMk44fW36+30V50Pzv
/5D+V0FQS1hM5nTWJSHcpAnL642hmeXhLzd1gwLlpmcmevi5+fcXqCmRMpCwdkOTzKyujfk2Cmm0
NlZBaKjR0dgaLLJENGzqhXoKpioiE1q4ZdY87OvOPNW1MBxUHz2FIM3fYyFEt/lEc0OapgjFUIJ/
rhawRKlYn/QRBZTC9B5nA4wrClWHIYxfwci8hFJsYIkekL+rEAaSgVZO1lWsJmmcWSr1j7SiNZR1
CR7xaNDm7fpLYKPmBVoxfrUgFeaM4IObajan/dGcCzKc/RaRrFBysq1PRUscx8+m+MvbrE/9ZSut
r1ofFHXTjZpZcrs47EVWhLQqpKTS+5f1pg/fHGV8+KD99DDWRgb/JEv1nNJdSV/jPz+mEs3Jvlqe
IZL1XzdV1p2UmJe/XJ9a//z37vrY78fk6x+u9//Tzf/+09c3+n3fgNwvD9QffayhLg9A18vDeqtf
7q63fp9oEvGfj/2+LtBK2hp/+5Pfp9c/We+GKXVOMUpF6Ea89e/7r88ydZ9pDi3P/OUdfx5dX6AF
Bp+z3qST2s9MnNY7f/tOv5+3vtffPmq9Gy4HBevtnlzAf/2eclTZ+uv90Dfp9Za0U1lyMofO13+j
BSA7qEyU6dVyc0VX6Fl1SIMaR+/y0M8L85WL+++X/LzH+uqfFy1P/979y9NJE/JpK1zj5+b6qr+9
3Xr3v376798yaH0UuCxbSUha8nhjocoPyfLl1ldWgWAmTDiEkvY3XoSf+ytuY33R+vL17iyE8WG4
Wx9dH/h9p1mHhfTzzjBN4QD9+5/1hXk2gPb6/RtTwDTeZdha65Aw31Ig9h5KOK7D35udn0PXlQi4
WZ8f84zGrUb+1EA6D0raBK9LR+gVWXRYAdRrprG8hBzdHKCHNYc8ak4G1bqd0QLxnZGXlnPOlzAj
n5nMelNaIpA1tibtmCWI4+fm+mjYIv6KyRta763/rH+4vu737l/ecn1wfXp94e/frY/5C3GriPNw
R/IkaUlk7nz0E2vi2a+P8xI8BtNNZXnDGs9P27fftCClGRnUi3Vo15eRTcpqEn8LpAprnMMaXqca
RDvns2gnU3WZ1eqh0NLJlvuafCorG7MDED4qZ0TJxvx6c/nd663ff9bHch3iXSHP/WZNJ5lrJZ+3
WUWUoVArzyrlBK4Tkr4P60pxg3AgFjLgn1SX4HHP0kP0E8oVMKX2EVzBorw2EaGZLHLaQxvVmHRp
uNrr3YwFEety3HR9R9NxpG4fy8syNjJxXyR93NFuWvI2luQwVk+WG1jALWiheFL3pCn9u2KS85Y1
yEWivCuPTMhQ2FqQ/TNRQWsnzfd+Cgqt7MT92iy36FIfNMEAfrzcasxa3RvkLK89WJBhIaXMhubd
0oRdm9LMLLG3rTd/H4x68QYiz0yUFGfQ+k+4IKV/76636gmHsZKpl35h2az/JCFReEYueaRETtkm
XPKlhOCmElvB1WudamC58IumDAa3HjS44/HM5HV3K1v98HMgKsue+z381lvrY1VKZK7RqylZxuJR
KAoqtctZUE6EeWn1Ap3+vb/equRu5MOoo0MYggEDWudAr2bZw0rJgJeHtBbX+6HJU6Qes1cGuUcw
YLSYCP0lYUrMQS6YAwoHcVbHw8/NtkKw18heSCa2P9TqIagpTgalqG8CNNxEY1mHpECRuP5TdZ5K
6/yg09A9tHVjkmEzq6gPc5TiK0V8nJXF2kwVnOxEFo3bctzU+GGjvTRdG3ys96StKch27sc3wmg6
Vv0sYnBhPCHG/C5CN8ButWitNhyKyVdEufE26t0yeOmQfBF6JO6n7sX5VIjYgMHS7OXQFkOnH+Wt
Y8CnlBtHC2gaGHu4LtF8CcRbCbec+tX57322vHXMAsRCDEbV3W6fhtCuBUcM3zOF5gIJawdzPHYm
wHgAMuhobb14CcmPmf/IMvqqpSV4iIadFng90hhKfbh5oMGY/Q7lhK7uVc1TlGMfPBt/KJpM2qNm
OUWHkHdfx+dCfwoVt0pPPr0iMkWno5qA3znX1GLEvVnbTesUMHJCl97q3LUIPd1m0ZvB4GHAUfla
0VnC6WN5AlUtRGXfI/1oA9Ta0L3Uoy3NwP5PfnlDbyOje4zhtztN5F6m7tA9ZwIBQgG98C+dCuDB
PBpklZRg7VwN4ei0NUaqFF4oaFvT3KvdoQVRkdwBHiCgwhcvAS0Yc99kW9/cK+/wEXE4uSJiAnow
ySlrAJtuC/FCr6jpsRM6qfIQKU8UoLLbiYaezBzVpV3SfssUaF7qJ1M4jOJe+Y71jcR87UY6Z3QY
072PRTR0okWH5qbztn+Kj6PlYKunfP7YniNbMR3cX4m/K9CTtegNvREtWeiBRtTqP61BV/sYFGdz
iXrbFz6qE7jHH/HMPPIwA1dr5pNoXQuwB7qLpiWcD7Vxm3RAAQ79zHkBNxc7c5x8F8GT2pzRoc1H
1IZs73jewJ4kfY1sCuE7h5+CbhpJOYfpGB6gEQWKo7MDAeKVR+2bc1bVvkJ0XTSGoVe2B+m7qK95
4pWkeYjLBmM7UXzb+O2Bo1M2CHT1YsHJiJjGmdvjYdq2bwV63UUORfFsN7EaxWZJYkJ8jjqMvdtB
RQt1FNs9BCjxVN5pCFHVBys9zOJ+WUt7Wbv3a3uk+Fwc09kZaqYOJwMmRFPbJZIyLGWnGTqVM76N
j4AS4r1kEQR5bWVvCIVN35+0djfFu9HlZwY6rdcUzr4H1U4nOPFP/Kbjme/xqDSuTKy3fDdkJ0Pf
iQ8kW6jCK8XpyLiJXjTkr7Or9wdJZwa+zV4t5dBwKgSoOm/LmvJ8dEe4BBVj8PviLUhUEdVvQGVY
3S3UIlA8mT0M9DjthbwobWBNcRs+GfWLrsPheorrjzZzE/w9sfTQmTdkxtTxPrM24Hz0r5JU8EcT
IaKjXJBe+uHG4NpsbXwIbL5TEgfxmtBeMVxQr12+K6FsYJd4EbDqMnAuqhEb/Qzv0sAPC7cWfIK9
dOFgNs642HCz53swmUK74zpudhu4juB8yM+A0UASth0JGzzQ8AZZOOFBK4/di6a8VMR5pk677+7k
L19xsIzz1Qycdz7+D/NSly7fyYeJkZ3oAQAJQlz1WD6TcKqiyrGO6VHsHF/cFfI97DOcdxZDsTSc
+uGk0/356KILsuwOhQJtTLgni0VfIG7z0pMfAloXl/cjaKkzQL4b9UFw2vmONsMMCYQ0bOUmJEiW
5jBRtcBVSFbvK1dJzxSUBPVc+0eMZFn5OBVISBxDOFrpFZMq1Lds8StL6h6XIZZe8sLbW+s5Y/t/
Fk/GMVX3tJ+d+h4/Gc6Z4DofMTzNkjM+47E1MfXkSPcdoGMZ57Jgxy+ictBnJ8oJJLeQw3CtQ/e8
tUI7AVvELJiz71QKD7ReOggZ82GargOL0ubdEvEGcGGgB4jRnp1MPslGiyF6kKYK8+b+oQsfMFKY
JiASCmzxAY2nobt5d08uGCTZXmX5gD4wCp8z/Lh9e5aDG3LwtiJ3xB0aV3zqJAujkkyXNL6TPu57
RhZouIBsqvehPEnCsYGcYTo4/mpzMXYhicYOhEcTNxDqRwiheLv7L/Odb3kTvkTqkXeH/IbsEnUz
tUUySB4QMbrDHWI7BJ100xCk4vTOWWcvTgT0jXgFwc26eCKSzn7AoEwJ7YDCGkTQ0gG3P7ENls+w
qPVbbC6eelWS3byL7fw43eq1o7z5+zbG77Q1HI40w0FuKH6VDAdPwQNNVPHeuAwgp6lfbzkZwufR
sn2YIijMH9Vb86vcB+fg/Kd+7oC2XfB2Y9er6ZABO+GI5Y7gYJ3faHdkOG79PZ1A3Ox09jbYaO4+
N39Kp/tsdrrtwfWVb5VLvpdvJwYFJgCPGPI4Y/LnGNU44rtN/azd9f5WgQWnAjJy/AfAAPx/mJ55
6UARvCfL3sY2VNj+LWXXXiafbWfGKOfQvCJV3WjosMZtiJlmIZWBsKfC5yH4zEJ6INvirXFL6GVj
BzbGDZo7lkvFhjg77BI7CocHvIYg0KgZkR696/PLfFAgvkj2h4URd97HAD9wDj17WCuGN9p5yokE
0z16juYifIpP6Dn7aNO8B5wGgISuuG6vIjbA5AxbBCd+RvU9vvQAnx4hYvCt3OhqvuL64znpGetd
tSAa6GQGDqAWbOth4eElBYxhMm2jf862xUh5BY6BAx6PlPYM34jjjAfER+mBDmt/Lz81lxw/T3+r
nTAF9bfJcTHLcrDvEH6rbDT0sMqpufS3NZbuN2CBdApPNCgAAW6DPRjukxU6Z05vmBN4h+cTdfD6
ofW5Zmx2MxOEKae77BQbWA2X+YQV77WlLc8Pnxzz4B/emvfxlF1GGzCq6TL7OKHTOVHxRYjKdky2
pEnaFn5KAgPP/paWn53bgN921k7exretp5tbEImX8kF4ie5Gu3snCxLfp7ERv6unwSk9bUO7lCCn
1+BZR8dsWwSJM8QzBNA9Q3GwqW1px1XjmZGMQ4ctvMRXiYyyi9s0WMbw4Xa+q08mii8PmcEe0eNJ
e8B4Rj5Y7lq3+TbaGa/05YXWDs96vZ1fcbxDbxRAHlrIojEiv2KUw0TIxeUVXcPWDQAIwQE8cjg8
xQ/tafhOLqbbn6r3lFkPla8X8fslWyBpjv8dvuZf2V5kSyxK7KN27NDgb7GwM37edyjItrvuTXyM
riBzdMYWrOsLKOJB/JMT7Lc4uKbHJQxq82B9dG8YXEDLHKvrAhpSH+vX6cJAyACpvtev8aeK2WEF
VCTH5Cg/YuK7ra4qdDkwABvRlc/8u51tgQ/4oFnE6LNr4FNQK9ROxh5r4SF8WQ66vfAMc4XhDRgG
I1z1hjmrO5OuxIPjBmbWHpC6HR2AEFJqeMQ56s1HGleP2FMYY9pnzJjFmatT8mc97luc1LA8+G/k
LLLHI9Q+GhSYl0FRKjDGi20pgpjFrwB1BKEMtu12w8kEYRNDuckahU2jAoXfAAqBQoWbefyYP+J7
HN8ICjE/492jaaxOLm6z1uQ0ET7EM+OyvtV2OOUJ1bvkt/oB4aQ3skOQPn3Vr5Dvm42y43jPHyB/
Kp/03KZt8STczDtpF+wLrkixtG/ATz0NykviAqHyIu//MHbmy2166bq+lX0D7AOLYcGpXV11bM2j
5SFO/A9lJw7zPHP15wH/upW4u9O7UkWQjCSEJFjr+973efsl1+K2IARM3ylH/VhnwVLeJ++YX+Db
+c6PaLgtcGMLLpn9XfRsyxvLWfmX4V5dy/N4aIZLdCz3DCnMPuK3on7DHbHE7373HlwwBzaTP/cG
qRlmOszF5+AyPuOS5gQ4nyUwf3NSATZUPWXv2DA5qUA/f5tcqTMeJ+P8wWXwrTvipjC+1FsIOltC
6u3X+lzsnLckXmKi6+7xANivrJXf/K/moT2DnGCvxwOmjeoeEhfWKj739kFCKQN3kcNaWkPeZ3zw
or0VL+xiOHvdi/d2OIzPE7TgDf80u4cvlpMxJ7aJMHWEEAoPTrkRtIt2w/Kt3TDCi2/6e/0EGRTb
OuNorPclXmvsrcXLmBy7YV09xWdOefG5O3Jco416WyyVfQNp7ix2Pr9QhkC32ou6hXhsHZylveWH
D6gRQ9uyWMD+5nRjrZ0zjohTtkFsaz56z+UqXwzUq27ofVZfvM2bv8iXJqZKrmn9xToQRMwFLzyz
33iNNU6SBKysmI09F1xx3uSP8Vvd3Zo/tG/mGU3nAm/fKX3O90Sb7/3q1rkn7KQDXhIuuaSJO4aD
1GH40j71G53Tc7lFwrpQ9tqDDQqTESrPvL6jQ3rPmAJs0fTuvd1MINg070BUxg1Mm9viVpvAAjjM
o4u5T1fdPebqW+0ZCRO/VvA4YgK2wOclovwLtUU+QONdx8sClPDL8Dq85nflY3SfnOoDuv6T/O6c
/UfIY2dYoeOWyO51crIv6jJchN/eaHXe9/uWn7MOyVSHHnrjgxoqb60v4jW+U8wlSJwu3mBDwJii
fFXjDRDNiCHURNX5SjAGVxr1S+Ue4NsyLt4BIQIJiakm3zJfuIQr7cQwk2+teHJgtRMSAxR12z96
O2OL+DcFJ4+nWr6rQ4DX5BJZA58ikgL5WD86zsLb4WvHt58+ZvfOMzvx5q0Z4BPvuGqmSmjUMrCy
hNSZGzE/mstuylSIzNBVfCw+7qtcWpPColbwd1PEvAaCm57OdN9HNcrWmlXWhRdmIRShjKmcPC/m
StT15rzmDR1Urw4r3FyFmvfHVmPCHpx80WGjiLqRUAQPQoHb5VudKAqtruRWgyyVtsG+Ul6g9PtT
lBotlWXRimAzqJm3s+HxTLsfKNAUZIRrWfXO5Pn5SIE8JsDTgqmLpRJd7hVWtiunUt68VlV6uRkR
QoieWn8VTlV9LZ7q8GUFs3tejWoVJavfcbqMq2yborQQgU0F037y7DJZjh7u7i6FnTEWc9gOE94x
pJ806HS8DWqDczq9Nt3Vd367831UpPUQvWk1DekRVFY4Bf/lPYntWY/cHjr7bR/FxyG3GAZNe0xV
i46AGhLPZ0YBrWSXtPEesJ7A/LC0CgW5nI0Hrow5cbJPukc6rZk9962UcNaQHM7enVpO7ZF5tekt
ShqBkXM2nbp1c6F3ruvOa3Ju1nW4BRMsNutQp/w9L4apfydKCuXX+3IF3Wnpe3hpByLimimOup6S
qAk5Bok+3ZwXak7hqu2Ygc110HmRKwrt/XmVdNdL3STtaq7LftRqBQoV5msBy87H/R/keBxUqVPx
nCOr/7FmNh61z+m+efHp5jBtNz8sUnIaG0k6vGg2vCGreo/U6l0lGYqwLE4AUcNPVeU6U2vZXquF
2DnlKa5z3hcS23I3OPhaCk3v12E2nhJ32zUeaoIGtBouopyKEd+evqKzN6+Rwb0fUz9CQt7fZaqV
aksEuPDrika2e01vzg25OKt2Ar2Pgji3gqo6n4b1RQq7QZQ43Zr/QKiXhB9Czf6XO+fHfdyeV9t+
6aQy3+sjNVeTE74oKSLXXkn9uDInP8/H+nz3vEjpVe7iaXG9ef1rAe69L9p4PW92vf/jWfSmJLr1
+ierSy92I2FwF5L0bDwfty2pt8fAoQt6IyrM3CqVTbdHtlBr/AZJAM12CvrapaP137IYS1rmwJv4
x9/mNS9nKxvVNYi36QG6VVTqcv7TvCiEwodmVITFZqRzAUhgo/lBVK9r/AlzG3F6zl7GbPnxVNd7
P27PD5gfOj9pKCMuw/Pq9fk+tpzvvD78+piPp/+8eW96yJfK9uHTQ+YX7GSJQbukpn19mut2n/fs
l9v/cs+uL41YJ14LB1HVfNzmp/xl7395dx+r8yPd6zH+5ZU+VucNPt6g0zDPtGKqttd9/rfHZH5l
WQV///B+eeXr+/z0Zuan/ac9uL7E+DLWxhNtum/V1NRIp5M/gdd/LT7d9+nmvN2n++gBUNf69DTa
3LS6bj6vXbeZnyIrLGZg122uf/5X931+mfkpPj3txzZSx95Bv23VTO/PnnuxXogbq6jCXT1dyJvp
ejv/9dNNsqhpLnJ+Tj82JHGCtuK8+cfqvH1GrUnYJqH30wt8eor55ry4Ps3HJte9+beP+7Rj//Zp
5u2urzQ/3/W+fuqCzYKa//O9/7/eO0lm8eAhsPzb/3D7e5YPBOT49aebfzu9tvV78T/TY/6xze+P
+Nv6PTu9Ju/VHzdaPPy/x/+inP1fx4fV4+ctf3t29uCvPVy81q+/3VimdVAPlwYV0f171cT1vCe8
l2nL/+0f/3dhk7pJ4OOf9EfPr5WPWKfO0t9USB8P+7sKSSMhUiN0i1GAo5umQaDjX4mTmjD+mzGj
TkY7UqJ/hE2iWlKFYUuNkaLGkrzLvwRIhvnfpmFquqNrQhrGpE36+7v/7ZO8frL/lTbJXRak9SQo
muRF16hJwzYdy54UTsijyK0kWvN3+dHIyAsdamMhhCTMlKQGDPG1tyV9CI9HgyAWCtutYQuKHtiu
11aX7VNVBTc1nTnorhYrp0SxGzfqUYmjn78cyb/29te9E7+Lo+a9cxzNkVMSpsUBEr/vnWf2Riz9
2rhY1MaKMTOOsUOjo7axmgexdskM994kc4SeUwhbJVMou1uatmm8iv5HYsOr92ZAcnnj22Z4cMfG
AUwjYSaSw3Vu3ICoY8bAIx0VPXPf/sPuTwfv08F18Cer6M8safH5/777pVdHaCU14zI6ff6tHLPw
VIw4WyOJyDYfJzws4esgp25QFH8bPLW+qzWxTyzpH3TfCA7Ci3dFbacnmcW3tgLQ2K61Jycvt0Gm
AKVI3GQViKLctm11jxK42rueRiQDWns9B62XKPHlP7yn6ZD//p6kMISm2o7Ne0O48/t7EnrgpU4Y
6xe+6Om6JLn4ltO9t1IhQDcCjav0NfMQ8f1Y5REdQzcrlJ2pgbzvDRfzFswVux+KvcQ96ISFdjLs
RxHgMxFhZNxbMdpSbzITOIj2/7zr04/mn3ed347BL4pflf7p25TmBJ17uSMuGk5w1VLC+0Fbdwlo
jDhBhS89mBUpkx+UQdGxbeL+BepYbdPXJZlsEwY0wNBsMHvwxn6lo1KmydsFayYmtwVvgfwFcVRa
D6+vJABPlClWHKy5ddZhiDQcWrayQq8fRA7DNxmv+G4wpST/bpowUtLXqh6LonCWRYD5L+p8pCZW
FuBHAVQo9bOJoe02NjJvgzvQv+BuQboKO6tRHG1bkDdJoLFznBcYWGWLwcfEt3RbRupxwNS8NQMm
c1pCa8+l8NvhP35xMguCYxc8t0rWHEPFgCNuaT0WDvy7dqiFK0Ot2/O81kVUg0N056quVPe6ENlJ
LVw8e87aLoCSdJ2FzyR6tEYDylYPvkfRDNIRQnTTfaVi2VDyH4PVO9skqL6KlPnq2NvGxQe+aSZV
ufnz5y3+1VfV0qWJfQ2NJxLL37+qdkcmeS99cVFwoLUS03dslzBkJixAExvAIcWJSbW9zYbqiWhX
Gm0JKvXMg+Q2Clc7+nhZGqqleDnGQ9xol05ZeBHCBd0ZAE6VztExU+f5P+z2tFuff2GWw4lZIloV
/P/7blsKYeA9TvPLSOeKE7d/70WIppFvL4SV2KsiFdD8Xc/BLmKnR8OvmL9HD5XzqjowPC01+Gl7
WbnpbEPfVvQ5FcNnXlukCOT9Jlj/eXe1f3GUdc3GfoBYltPC53N06zgphodeuySuXdzh36NXF70E
XXzwaRIiGkiLBS5Pag3GQRvT6KB54VMQ2fX2zzuiI+X9fNx00rIk4czsjTn//H9R0rqDrLk08Sk1
aftQRJpxKCkehtYhC7CTq1NQRfstylLjIRijoyd6B52iEOf5UKIOWpHAi/s/rY3FODS3HpPZUGzz
Is1vykojIzNUDnw4He2WdNP2idyKoL1vIyM7pdAMO8ynK8/VYC7KQj0oSjoAaIm/hhFsyj+/VfEv
viKIhg2GFNoUEP35TCYMJXMK1VUvVR98N5ou3GOooUFS6nKBnZF02einldkXKgTE3bt9/BJa+lEb
WgsVvj6u8rBu1iSVItWXABzrRMWzofTr0UmVRaEgYfjzDlv/fCGXksEF1wz+SVNMn90vn42Wh2qg
6K24lBWsC3yd7ZqT9HqUzfd8qCU1GEO/KWIMBI2MzGWDf2GflKGBP1VAcTYBJ9MJNrL+O9Ye+6D5
QOBNO3sxVIhfXIBpBdp6tCUy/tyNOjVhq9W3tvFs1Z69UX0dMEjmA4LhFTZNpe98xzIIy6z8Vanq
FKPJNzg0yZDg4+XH7WV7Kfr7SBWkrUQtReAQqY7SQ4CI2lU6kqdV2O2Wq4J9DntqiGoq7lIM7D8V
NG9pkGsXbNo7PWyIVAi1B83x9KekV+jBCyhNOE3ghyT90bV0ZZf4JW4e3pQoqYb9+bgb07ni07lE
Cn4SqmaQes0J5ffjHsae29iDo10cJ0c1I8f2fsCyuR+ZPIOEtPp7BWXabcD4AlD82FCTHbZWNtA2
UJJyk6iGy0zK2I0EeBgpNvFGRyqBr/Q2VL12GyJ/9Oxs2OfeU0Nag6vbMAaLhvaajm7KrRkbpoPx
4KU0KtowPEdKaj3aNkE+qdiPeoMnPaNFA+ihO4qIOMMu2uR2RnxzMeq3To3j2Ed10XMdxFsp82Vi
Rs5WZOh1/nykNAbb/3SksAfYhmpwvEz105FSetG0lmtolz5Pn40C75rd+F8j+C37qtAIcbBIuEQL
V6AxSJI91ugbv0m6m8jo8/3gopfR8+GY6kQ4/XnPrM/DFks1OacxcVA1nAza5z3DAC1CNSInr8Oa
tw+7qLpzTJK0HaKMCigVpVQOvQJ5SMkDGpdWnBLLMRK6a8Hbn7++uR6BChtwUNZC0eEwIaYJmlY9
DK5zHAXtKM+1AOuLXMFoGQWrCLfeogayCChv4zWGet/pz53FdVHpRg1sIpq2SNavShqj5XRvUmUk
LSs2i2VGpvNtH2P0KUYHdjw1OAPClllNX34dxYja5iC+g5x0T5CRdeD4K01mML6MyLz1sdchuVT7
RTeZjSaUQBS9hgBbDsiacrx7C8YemLQz8SVKNKp/NtXaNs/hBHkd9CgHJljlCfr5mUEbLcignaUY
Av/8kQicv5++LkyXVH5QOmc1YUjL/nRCG8kSlUUweBfYFNkpUSitGwpQAcKd5W2mHEyz+BG4PbKf
cbC3NSIyR0/9x3pUaNZQYbr15ZvdlyCNh8YwboQEuwuWiGGjpm6lLOksdzV8BNODAxVab3HlMbcJ
WxfTeEfnqYJUWkfRnap9q+tCu4/c/qluLfVIdHnoRGe1VUCAxbW69sPye9DQi8EaC++KUuZ91wrr
IamVXaR7YPZD0S5TY9m3iMlsftIokgJayANvCdQGY1XgVI3jQV101XBPS4SsgvheBnFMcZ9RUmvB
ZcNvGtp0AnKfoollg3JUS0rzSW+AfE8BBWFw7g8fa6K59Imxk26vL7GwuwctqJZq1EdnE0pnkkXF
ja5AYZNxSnQ73cfKVPHx2r228SJx74ydeyFP2sIRZ3UuvN7wWaMciMCCQmVJMMsYIZQqRyRgCSCw
tY8vmPDe4Oz5NlKMEKuzDCu55mlJnqmA99Wdy2SsoS8ZmT25Bhm9wZ5B76mIvw6lpuH7QyQyVqqH
505QnVcGkBBasiwr8HiMB0q3I+TXRuwH5yQ8DXaG+M91LMSuyfeRPsImLX3ep0kWjAFKAJX4GUAa
BvyzHkDuUAkQXbTYMbFR0wVO1Jo8L82GKtO+I6pG0NVVp6SN1bVFQjhwFrRro9JcjI5vDx9vvIZv
9EML4auUmEaPY1egaVHbU9g6+l1bhy9ocl9TG/l6GMVQitIBKZapbVvbujNK92tJMvsdBoOVkSXA
XzS+EKGhrJS8AjIcWfjfs+qHEWP97iWBwtAH1Ecq5NusUgmyLbrgVrEpMDsDQYWmDmKtgjOuEDQd
5rQj1SjO9yQP3+X8VDZ97tRHOldl5q6d1D/YWfOOZNymllCFdNfRHghLr1a+W1UnMsSrUwxxgfzS
cmtrdrIXzrCknEEugcv11imc4WasuuQIjOPY4H28UQ0bZnAF8DPH+tmmvC2LitLZjnFQJrafr4LA
T1eZmeV4xZPyphsaC5cRszBv3EpVi05d/DOL+YH1sXQ2mlqc0KUfXYZcmVdNkAKXqBQTCkcgMJXh
TMdQ4kQl5Ejd2tdWCwWvdNAIRiUJUaNXnY0YBMGoCw6rT8JMGefQrOkz4Li1+Kqp/ReDRx0UVU0p
DSj2cw/6yG3HTV4hlYhGQ72L61q9G0bAVaRVEegOOpqDVIV5ihFDRzns5FAyCIA/4XohZNQwD4lv
vTZuFCxNOW6CurfOWoxaL84Arrsmml7PHvNbC734UpTO98GHttnqJJHayroNK5fkwxpLuuSbv6S/
hqBp9DjX+vW7rMP+5EwLmSPeLmyKQszt5N7F/rJu+/jHkHje3Vh3NRwk9y6zSTctRuORUuSxLF3v
GJAJTKA1zlTNL78kRSQeLE9Ach/GU4CigdrDTauDdFD42r4F4/gDHJRcZ+MkYqid9jDm2g2DMeRi
Wtnvc/PJz5kLRSPo6sSAMe2M8m4ey3ghsPdeCU6uLE+e7/obL0/ctRdBBKOUwfiuLWDeVqG19Ks2
23W0/grLlXdN1r8UMObiovcfjMhYuvgLlq0+fjV9WHHAiJwbrYF7X7Qye+xIEQ1R20WFduY85S+a
PNxUAq2P9CvCwYj50y1EvLVl8bC2Lzd+q7z7taZvm9K902FaoIZujCdNE0+KP/bL3nazmyEw8RTQ
pKOFdl1l9s7tdS+wEzCbLXaz8W12u803xWw6mVftkMa8HY0rY6IQmqk9EnvSc67+uK3SlnWDyr51
pm5RMXV454XfK0chK7nqFQ5rMzck/7EonR1CXHMrU4PvR89ZdiltxKoqjT5DZ1xkASRYRKYkZ29a
SNy3OzeH6GmJdlNoIAS43O38rm3XQiRb8qeHZTK0rx93+8HBt0S0zuu02ZXTItFpDjcBuXKWgU4r
LnAJJYYLNZyRbNCD20HCSutuXvganglFZVHH/neLxPEVXReaYE41LGEnDSuYW0+e4T2VVlOu7TZi
OJUiYCFYHFvXQKqI7vvOQm+1YC/TKZ2gbLGdj8OD8DlRI8GJGQrt0qY3t+2M/JsMJMG0+HRz7EKU
UEphkqoJGLkzsD6QL/9FKF3K4ODvtkJQRr+6DPGeGJu2Cm+dEEyhMi24Fue7+ea85nU6ntD5dki7
o9TIVNVlei577SGMDW+r1FySZSxho3KyXwiI2SV4nkVjobehz/eoGdRBW6+pFm003KlBiITErmHc
ZspSau9qbh27joQivLBITCRozMieoiGKEdCCVxCjaVg0EyGaLGIYanYXZqfYeaxrchM8CWJdEfFr
51RrwFYmmFgUH00bWSQFkQVhEY7g5+5t45vDTTXQT64IiyfHLOFAUa/YdaX6U3GUVwdMdaBIfp4+
M1ygiNuSEPGyRnFVRQb5WmRXMMQ52NGQbs3M39oF1/7Y0IpNkL6m8MU7OwXlPgJGqEyvucUXBaFo
wleD87rVYuXBMgN8KW5NOZOc+EWiIXzDdLOnNLSZjXrx3BmarXazc47L19bxsALNd81GuXm7eW2+
77rtx2P/7Z+vz2D6FAfrFgrU59dM5i7W9WVyuCtrZyDUc96vefMPLyHBfvFaSyWmocnyeH3yfBoV
uX7xXla5QDM99cAyTk8jNi0C3LuRud78KvNfro+bn3u+GXm5YMyPtN4blIVZkowWp/0qDPmFZDZc
nkFhgmRn9Y8wBBPUkxnBOA06tOPq0EbcoNnNi1GIEvWbCrM1rDnhD9oKUFB9m2rIR3uHvDDbJNwl
NDFBqVZkgyVqmXEYgmJYLr77ISiCQPXNXYpEYgebZZKD4SlcKTUZFLbNL3n+87xomAftbIkiTRSo
vJ1UDwD4To/mKmjuhjDcl2E4ruft5rvmxXwzMVOk6iahadOTzPebsf3XWh4jpW5VnEDXBzCSR33E
bPk2yQd7Y7okPthKvQUdMGLg4uLpKmo1oWlBPCWjuQm/ep37YCYmmQDTOcT1THru82qKKwee7Oxe
m++YF52l5sipJhFRljMIawodufVkKJsXzqThuN6c5UjSNGhqXu+cTYLXm9fHzVtfb85rwD3ipVPZ
nH06dDSLRgqKCGLSKkUG/IVpzP7o1V2w+sWnOJsV50U693ivt4ep0fxvb85/qKc+6XUTb/DtAfUm
9sd58ekZ5vsYDrRYGiNIFA21jo+tkyQD1/Txd72n03x9ZBVE9drkkmPiH9F9QujciV34YbK8bnZ9
0Vnldb05r33abu6GXe/75Y3Pf/n0ELjpynLUj46OgI7yaU3yzPQW+0bqGkj76TDB3anqB3VadZMo
STbzkcmjNk3ApsmbKpHmZv7Mrp/ofNOpBROwJJsssR/r893XTee1+eMNstaDXjE/oG01ZbhNZTKu
9TDYtJBb4VSNTr6smmxRMBGfVWflgGl/OX8D+lGEADKmM4kznzqsktmRVnRMfPBEmCk03Agkygeq
d+b1Yg1EjTSvzgvX9EiAqHz02JqVY8s3mWHw5bpaMk0BPt8Q7j5WYMFBsFwFqt3dzkd1/lxKBr7k
mWaPObO6rTuNYMT0AY812n4iy/7xlbt+OvN9v3xE+fw1/Tjq11U3yvnaBE3zAr/tu1QCulhmkO2H
bCTiuYFa6BQyvTS9CxZK6RYg+/r7LIpII8iZcan2ylYqexWEuVwjz2rAO9PDNCIsLCjEYGvXdbVu
HcBaGUNJQvnG8kgL4tgXong27xTL1Q82tG4NU2HkDFtPhbowZp530/ja26hVxqnI1Eeza4OtqE9N
pJZ7JzEuhV2KDYWWt4D0UnM4GTKKlwanYK55dImqolxmorCwifmPY6lIhgjGY9iBerIK+w1uD9i+
OCQHrANABfqQk3LggI9PtVPWdBKQu+5u1UGBuQlTtLLUF8e3oeiKcNzUNgLWCILS0AU3jUgUYkDr
/ByNxQqaKEFUqtuv0o4JvWIMr8HYv6RKm+2DkAoUYFRQsxHAQGk5YPIrxM56JMVNrxPPhsjp+0gD
eNUlirN2vcq7A4IEWLhKjfIC+PaLaWVyO6SQSt0EJk/VOFgGu+5Gqg7pXF5wL6uxWIPLfAL9Wi9p
Dse4xHJvoQ8ZKSJJZ76KloKZDjxpXXnBtuPHQLoW1arAj4lvDTJsGOqzORjk2aQuWLqEqFgO+ykd
bILNy/S7kmJra3OgcnEKFLBo7jghFbBuLH8bB/EpDC3YZVZ0MRw1eWyg7zAsMt56Mahfynij6ma2
zxQpSXBQs4UNYaOxAPDWYxtuXdtbdkPEpTAsHAy21Az4PIgM1Cf+jbmfSYAuum+6Qz+TjDplpGIY
USucOWbhkSmd0Ac6JI2dfrEj5mL6Y1+V9mvsoRf3RCM2WubFawlEtO6bQ2Rx/jC1qrhDfNagP9fW
cQV2tcjsGxChPeNsoPVF1p7boQG0pvXDPXnKG7OBjixNwg9r4IO9PtCjTGzSQuuABKA4ZKLHhU6x
JR53IunTkCZmmHoagRbrpkbEGBKv05JyHrf5F6+V2tbIgm3RuvGqGaghqmZuL0o3InC6Hcx93ykv
zSaGHYD93DnEfoI3J/HbfaC9KYrSYeyinQBzc7gxxprUBKvAimuZWDRaDIACt6kI8pNDERsOvF39
SBwvOIWO9oX+DSNYZugrTesmIGd26gu+WEOHCxPS3F4r5YOf6+KQvI60nL/UzpvIh/shSN2LFhgv
emH0d17vmrtsGI608JKTKUNOYo7absusJw07q76UfWk+iCI6xqIka0/tv6clNSqv8cnwVZJu0XT0
kRy1BjiWNo+2Ei87NeyXoBTKTVpl+AdsBNAF3A9g4etAh+pkDPQvgnab0zexsrTct9roLIUI2TsO
MAYs4pfiYXwK8xgBNwmCrsBPQKI1qr+LTUpjmVk7JTCJM2Zkt9RiyRCJkAFgvv26DAx1TdMGVX8b
4z1SPBUfjJWts5j+QZEOHrkrUNpNvaesiaAqqs2FjvRkX48OsloRH4wKRkgrmilmhxrhAI+OUHBD
3zPwItUIqMRGKwCj5fLWBZuFMyv8OnTsObN9zA1l/VXJOsyILZRsRabvQ51+9XNJZFeYrnTh8u1W
m3xf9E1zj/TgQZSCegI3F+6Y63RbcOVI+ebEo3ZKcxv4bVRtB4krlVnxqc5rEAI+wbW6FZDGPiYH
2q7fhZo9On31WHuDvfJyucnM8Rgm+ddMKU+WWfZr1aXX6vTf1DrSFhlSmmXoQLib2o+a/q6GW2CW
5av2VbjpeFR8ZVmW21w2QBeGl0Dq+jZrjRdglhZQxfa+NsOfZhSWG2zH5whidB4nPqjsrnyEHO7d
0Gkot8lwbwcFUc89mQyGlY4PXUuFUU/5AHQLVgGz1tgKlSdNqBspDyIOxaOv24Ach/JgQhAAKuBg
UgNmBfO8VfeDp24zvyQZbXgGQ1GRywZzz2zTcJllhbN05IPaGeXBS2sK/ViY+7C1yTVjBjgAhF2H
1KMmRNBNGnSHVI2Vo9ksjLrJHwR085WvY0NvwGXagdYckvEt64byYlOua0T3wFDOWnZ0D/q4G77q
VXTU9fhQ6aH/4HgWKA8/ROdblXmF5tB/UnS3vUjMgMHoIP8ZrebSDt8DYZRvSmXhyi1GEoAivrRU
I1Om0R3eVtkPt2XrddSAovwy1FzT7LjK0XrT6OMHUW6a8dLWON3ne1zdK/dg9N6j0Ik3lgFLacAh
rvbpwTZMZTNWjKEEALVFBVvxmGchWZq8jhG2+dELiUPqTGT4RZNgPA+j8GmoSSDwwJcOdhKea7fB
czARajunZNETmQtJfIfsGIeqrt9Wltg3FRcGaZG9ktfDD8usT0OmaTfeELySFSC3XjqdthNq0UOK
U61kUMnQi7jvuO4p3Q+IHpp6MzKGupNWvd7pamZue1uRRLoWQANVQ3mIsZPahvEzHRqwd2a4i1Rr
iqSOg/sq9vCkBR4+/XC8853oVfeHDCJ3CsWJPvWuviiQavcWcdghJ/o1bRem8oZcF0NKHoyRcA2j
KiqsbQvk94nSCl9fpR5vSlO/zXTPIKzImsZK3SvFeXUdh0zh7aJzjkboIB6aEnX6qD+V3cXLv/GS
AK45CqtBAzlllcbNoPrYiBSondT8h1vXoGTqcmRu81Q+1VnE8EIxy0VSuiRSRxH5pbVLR49sd78T
1aq0gEECTEY/7+KlVCv/dmSk+tUw4qe2MxjBUmJ13AL+ZNBZjAf6x8gkOw9PeQRE3SP6lOpnaLET
oYLlM7DjTacPmHECMqYxCexU65XmnXZSJenHHrCupPumpxUEP9N790o6cxl9pkvfk3pY1P5BOne9
Bx5UpPFD5vFVbgMbzpHG6Z8hDN+KYTzDBA13DnPlrpbVedTMaml5/ZeAWTMV5DF4dK0GcC+ZpICc
x/VIAoftGiQ3OD+Coo/XasvPtUZAtAwlBtSoBgcwEMBcGTizjJ+M6uKNI2DVpibZyH2Tv9PMuTcb
of7QSc/UYsd65uqVL6NBLjQDXVUeyyd/TMZX37MIuwmxI1Z6wZixjWygFhhsclGQoyOJQVbMztlW
3o5LqPpFLdI3CSLQCapu5wbAbQcDi3cigB6OcMYPuZWcNUsyrkc9sgxiXBNVxEyjZCx9YCreOJEk
im8aeblwCNwmWkeafRmLtCTXkXKJOuLzE1qereKYTMSutxa+ZzSUhXHW+0mHACLEdOhGIWneXgyF
BGO6GVvFodNaAAO9B0xhIL8+6tRNHRUQFjz9zk4T+85Mu7UrqWDEANxpCW4oZVNXMcZvhZMATuVk
UNGOWWgNZbgMIOUN2jZ3VzT6fYhmhqx7q94USsVo2YogbaQkyUQ9DTvQl8QIQUtRHQHEHEmPb/RY
Xp5yifGwVmsQAVJFiOTYd3nvDISfqN/6hHTVWOOCImmqpn17YKhQswc5wbmy/wHH9QxPN+8sztUJ
4bdF5BDqW5yFRrFFKzByjFPgHNSNIDHlXRFm33It2gdNrqyh5oHcGok3Cum+rauO3WFYFaKJqFsM
Rsl9OCgtsRAEtfWK/ZMBj75XSixRpUP2Qq91hLCF7VlYzpY4CEYVrZ1Swu1frYoGjIEb5slUo3Ni
VLu+dxk2WdW4CkrCVKNaUl3SAbKiKYOcYJ1SH+adHb2Y+SDf08p9NbJvga7291aonuNG/5YhLT1L
J38GGqXtamEkS5FXA+NNQjmK0MSPqjX7LOrwiAdI/fxUS45WwQyYCwtyyzY5ocXa+dNzJmYdY+C1
Ckd7bON8oyuk7JX+CPDGN2l9qfZ9xPk3HhpzH2d1eRsOaOcQFyZrFWfFWjN63GfZ+JPa+L3vpxys
TPLxwYKwcgu6lad9yzr3yPCo2tm6tS5DbzypAWqDsicI+yC95Fvx/9k7k+XGsbW7vovnuAHgHHQD
T0iwE0lRqTZTE0S2aA964AB4ei+wrl11//g98NwRVQxRYlKkSAJfs/faUltPNqavjdU0hFtW1XKD
CQ7QVbTRzl9DfwSQUasXh2jun+YeH0zuEPgmX9ymkFer74mrjq3qaifjlwLESl656TWIinlbo5ra
FxbYtsBKYIeA4bnLM+OUPE5pJMWe4yuZTXbHksNp2QY59aZKRpBjazGeG9Pjj1GwvxnW2A2P06hK
cDebJoCAGSI4SV2SBfVlJPLd9LvlNLhVteWvgAU+XUruOQ3v73FkstCUVX3Sqf6DDPGQWPjaWb6w
7WdZs5ls1tXpRE1pynMzFL+bGGcvMhxwrKyOHzAKMW5U1jNh7e+Jb1zY0lSP8fRp1Ag1fYaQTwii
M/D+nO/vFzli12uj5g+de8ORyk9dFoX53m/oz8pEbWWGEqkAEpLIWR1pb147+ER9/rVrJVLJAFd4
5NYRAJOGJk3Tg9zXTpU9EtMRiWsWNe//Hg0UhjjFuXEmppRm7cLtyExFbro4dQDflfI2o3EGVd30
xzzwf7HxP3IwGM5Nl39p8tw6x5krwbTP51l4a8qTY1xloJdt1NhuCE78GRbTb/rrjigw54c9ldhJ
jTI56qSyNvRE58JxvrLg809+ngQIcs1f1YJj0FtKY29KpzsPQwIeIKjB2mO4TjoAQWxVotC0QX1l
kgiMUjIXqpjBS5DhZCs3OdkPqjkxArZPTc/VBBIfOoIZPpZHDGMlc/i4JRijjMXHgY643Sg+XFvG
NsW5rEzoyGp5cgtlhKvQZmjZ3ZRpA883APODPgH11a4bhyOLCPHhVL/MhfporvSlpxs7UYd/8J7p
zp147plqfMnz4NGomdL0pqn2Q2JOTzMpWH2f4F4XqHviWMovTmCcmS9sOpmV16IX+5JQk6Nr4jWm
JSQmvQ4oEaC4b20mrw92Zgzbseio55F14dlTfdjJ9AM7Sn51WlArTozBnNlWuisSLzgks0lQoE9o
BSBkniyq3zN3Bl+fj9jczEe3c1G7tTYk23VAUvTdrzodo+tUx092PN4Swi7epx5+dlGa1pnzbo87
2u8wzmYXXHmQEaRFSVpIdQwQCu4EcUw76Qw7tr7Noyqq5tDnItsac612hsimsJpJNe/tZzlnvyvN
jjXuyumQR85wgXIbHB0WZSTLWn+MzhRXr8OmObTNTWvdhW6aPiy8S7dT6w/H0mV9nq/L7SQqLAL6
jnlXgVxh5cVyxQRE7ZrTQ+UF+ilZMjhLp9lI9E137ltdG1eXeDBSKaw+HALzhLhjvvZZQMqhioer
Fxc3o2nJ5lsbkrhxMkijw8cyJHuPkJhfegTUoAKAYHKw3zSHxKB309exJX1Pjt5j04GqCXBEtrL4
SX5iTD9uvzTOShyOUFHYAe5iJQb1ZXCpSPoxJmaKhPsqIP9t9gE7IT55Qn4pThF8b6+okx3FGCFL
vZuBjpkdUjwC0sz395ZBDyl2ca+zEdB549WGtYYnwSZl2I2OLdgeZlksznULba03Z7r1tSjJLCvD
bkePwPqSTXvdHpsE8eUCiW9XC/0qHABZEWt+FgaRvZuIckSf9RBNSbe3Iz+U9hAdsoGoiAGY6bbr
Zcr+zvxOnszGaVr+xnn9dcxz42Fw7OzZEixD6p0vW2IlVkuC79O8mBJuVVKTX0rEzg/p5CNrxueY
w8VjYpR/1AzxQ9CS+zk4tS4J1G4eEVx2Q8lxf4ED2tLqbdmjGPuxSB/irMu3Xqmziz/fjBmUVVXN
EQEa1nIgSMbIymCX+6lBIBdoo5klPZ5cu3/AUwqQglimh7yHHVTksFIgIFgsnEg99L6UCCX5oLbs
8iLjZpdE+I6t3MWZOZxNgGtOgrqpeIr7KTnV62FWzwClei+pD9XYvOSF5yMCvwpW+Ed03jAUSrn/
a75mds9ZQEXd1sF8mxfahdYAmL6U0cdct/Uutn0QIIRigQ184myUXozO+3ofwRQepC0nsa1j/k1U
hQX0FUEQSaJ83ODpsUQczbCL8+FgtL/TFgr9lGr5VI7jL0e5sJEiGNIZkbdOoYHsTM6L05VEEVcO
sokG1I1bBV/GwJpPed3Ss4ppza2u//C0v4gmfVNlbIcdI9OtcFo6ydqhOBqZouhVwpFE5mdvZVno
x7mJ7LZXoRIwv+ykdG/2YIIPlftpadNDjYg7dJdy2RtJ1BxtD9oDKzj24KIunm2rePPH9DmYYshM
cTrt5EgB4pqj2ptBJfeVch6nzhvONUsE81FW0fzg1OL3gMTiYiknnKysJ7YU9URqtrzdArLqMgVF
K845w6VUKqRkehN9spXDq1kLjBGNY1c71yQf1TnLo5suzb3vVc53XV/thZAgoZgjKSjEeydbfuUG
ORbKHHg/tQuk9jSNqLmr33cxfESKW1mT9AG80M02ieNHB5MnuUv4wN9cPYeO/eZMk/6ziGo70zEh
jiO3eLR+UHClt36xmfu1U3EVfvVEyADDxqoQ+4yAsX3Op5k4cL1VemivlfYvTmyVz8xtwSmkrhdS
Tb31GdBl1s2oB1LHvyA4+gZrvz03MR6JwZMppPbI3mQdiRlz06F48CdWH617cSOiskyI+mzYz9EI
DDMtA3b7AcGmMysJpLroQ0piG7LGJf4d7e2xM60LMW7yGiGLhp+m5fwyFwnsm6SN94yVYBSto8cs
boBl9U82QTTN3pjzveyzrw3N8CVzjfcxYv/io/k8x3l969JVvEjWqy3YnmLZjB908Fx7mXe+XxSG
5D3XqWfSKATKTfk7oUdFOIx6bqON8vucPVIlV5cyd6ePPPXQnSa70kqwN5R58FrLANZ/oc9xF+zc
Llg/1TnDuKlgxJUn/Q0lXHezax/sg1lwjN+ZPmNXA5ONFxR/QO/Ddq4XTmRdfRW5Ms8sWUABLi0F
SZX0Dw6afys3Lk0xFG/plOVf2h82CcJlWuVvnJ2tS0meyqZtDtKwsxcTZf1OWQS2IwOdyR1tCRrP
CfHqwJCMXbsc7rMFq32mRTGOpLCkhwXGQJOw/zD9Nj2av6bESM4Nju5DLoyXsueaTdL73FvBdVb5
yahSD8l9Cz7Tsj/ThrR1S4GPqnwAgNpnyptO9kZT1HqyBHPTgzvD0yK2ud1sGdhAcsiA1ziJFR1R
iCAXmhWzJeXDC3DLMqQZcUMjal7MDue9thKChoT3XHrzQfRo9SrfelRl/tkvq4JmrLvnMveYrukK
2elAEkHlAB8sGRRapMmdGyM5VJNt3pKyeudPUO/kQgk+C+tJJDz9kg0lOFalgL9lZOOW4H0FFfEB
jS5wSSYsyQSVpnHty1wYPwxN/joRYAsYwha6Xvrex2o6JpGeNz1RWgxW02tU5oBcipHYK59sGmIQ
1WObEwVYhqlvq+8ZR9ONQL6C4ye+1jnJSqUtMnICM45GblqFzoSJw9CW+OpACGPU8ZFXRUS0svEq
6r5+7GKOW560ogNIARClwfKlncbyKZrAOTo9QacrmNcpYaIlUXaDhw5JofzamnX3UGEZQ5pnIqMh
KAyNbNlfh7Imr9yhf7B9uHujc8V05MDNyX+quClOlT8bN5b9L0HB6oNxXfs4ke5rrrFRbfvCOScg
qlJ5527NpIE9YODSPI7BM3Pv/MUw/hREXRzYGUJoWlsdXeeXicnItTALlDhxyrstS5OLm4tbJqvq
Flieeiy6t7+u2CPvCyTZkFUQ7Lmy9M6GQLBqlFqSfyD5I9Ocvaa25k1ixeNF9ADDxmGG0NIu3vFu
uLA1FZTd0VGyKqoOa6DLkrn+pVkzI+3YqC56zj4GzSTPtMynioVVlwxrrFmzRv5aLZMo+3jvFHkK
qH4z4+h1Pa9vxvHed3oEtmAX7XQZtp45R/ToDO+mbHpyYjrOOPrSJtZ04xFQofvzvtA2wXRRNe3Q
/B4qXizi8MjBRB3qXd2l+b4Q+rGfBiQcTbzSJtv8W7weTzwPQlTTG1/ijkwdc5wn4DQelEoIIEcI
zzua6i9FKfSVvYFxaDRYtGZdO9Ydp30doNmTNVSitWItKYuRxGSbeuDkwLDLJ4V4DjZlT4jP2FVn
SCoMnzgPEwaIJssrd1nUEa4zBLuuRjY3jvjNeE5oEsnQ8gcGcvFkge6nLWv0TwaY+XGWcwKWlwgj
q269jUyR8wu7F5daW+faXLIbfXJNK0DGuJ847CLKusIsCnqt7R3rlYH+yKSbGevR8fT8KjOZfYk5
ZMXzjKjFm19053ALM/XRlUGiqNfyLIW/sdgXhgsYjTKYPDOxBWHUDuhysNDMVmK/eoJnioRXSRt7
jWDMq/36tytyeTKoix9LcuQYxIW5kbqfpJ94HnAobxA9B6aBPPb14Kk8cziavG7QTbZtTW68gboD
ZGfaHu3KY36nCPmhRyFRz0EjvdonU0aELLEeqrjJnkbmGVt3YtTb9Vn/UK8x9XXvPtY+idoLDdel
de2PyP2cYrd/58V6S7VPknTa6o0jBtQF7kTfaSZyn0gQSKL6Ie2GuHefMIOgo3+mAaqjgPrDVc9L
giF5ag+lM9TfbM/YaZW+KFtDcB3c/mmp1Ek2K0GRPOz7Zi4v+KjXlvaPvTXz6tkpSMTGth5tmZ29
+XWQCNDnqgg4QBbzrUomBFqu/ka0BE+SnHe7EkeDTokQwB8GctxDvMbCzlXDaXPwQjaYBIUVbnLu
K8JuDSuP3lXSE0OJe6S0euRSzaJ3aZsyDYnXHMFFxmE3i/pQKkawvT4P86ifXmPESmdHJhuVvVM6
NSFiZli6eWvuBnc5EvDKqsRwSZAp1RtS6ekcyEmfZzZFU+eIh0HnzbVFsHIIfLCEIi7Ppi3U+f5V
5dTlWefWe9y0pFKJisxPycX9q2kh5m0yCE/Niu7qGQy2XYy2vYNOgCCceWvbyMb8FKzaNFTPGvsQ
m2Re5nIETTplEOYrj5h3M4doPsP22TYeNvY29uVmKpMJSGmwvdvLStarL0v2EyHWrZGR+62jX0kC
6xtxRsOzKNL67GnoZb2uN7VreGeRr6aClGFgVy1XcsD0F5F9Ikt0XnqSx+UcjAjMBnOrzlXdDaFV
2fY27/9UqfqaUPkfWD8w1UW9zkl58fbUtg+szKi/VPqQxtNXaSoOc4k/hYEvaCJV9v2uj5jimfG0
TpvrIjX0wNhGXa5LBpk+cXd+Mr4mQWZfjIQjJWOo7wMPJEOrt0FN8cfqHRhyDh/j1nRXvUp/HqV8
J8v3GXke8Kus+pmlizpYkRHOtmM9OItzlZFPSnGPe5cM2jBLZxpDfzy3rIvOQaQu9RDnoa6x8RIV
6m1EP2DXCADOOOItxvcOyNd3w54tN9NTzg49BNu/JLKt/ZjCNd/fEzpKwyd8Pi0Inx0Ir6vx0e3Q
d/v7TjE9SbUw4IUm7JLr16Hwmx3htBxQzQjjOdupbVZCP84HBVd3YmBO0ChjRd1H2NLzbNepYWS1
Vzlf0tQt0Kc6p4y8ITt6Ex0xzw5H+23gokhJvYLZaEngUa2ao+k8xIbhXhllUfbbBvGcpv3mF95v
1aCL4rx5UGxe1EBk4uySlltkzHQXh8C+khRphFWk2iJBKBMGz814FNo0j4b6gdGlOoxVeksYyIIb
s7pj17m7ztWHfMi8n/rYVe1OL3p4ruz25icrl9kxilAPzD8BS7ibNB9FmOSBRaVtW7cG+GwmsS2r
6qtipAaWW3ocX2oIRjVAIR3R5XmIJuagbHbHoOjxvbjetJ/iADamp4rrVA5ka1nMJaP8JGbvrbFY
kTRebpBoneEW75Xe9TXBS+wtsAgSsej6AWButrZtZLUPtdN+i4X5aFedeuodey9SHV8733qah2Rh
UFtEIQfC+SEhLaw3S5N9GPsn+r9V86gfDemZp3bpnu9+gl5ar0g0q1PfUxdJmb1kbTUel9J976VX
0Fp75AFWxi9Hc6ZQSQ7Abw4C7DYamx5bJwg7lrgQhP09bpv+nI7zKiB1/jI+/38qyspWeZ3r3//z
f3z/pVJqaD7i6c/+n3gTGyciPvD/eyrTlcDw9T9Sb/+bf/dvLIrv/4voJQvzOFM+1wtcTHb/xqIE
1r9ciWX1n1AU4QBFMQU1gcNvD+wAisr/TmUy/2V5rA2DwGbP6OJy+H+Boti29Z+eSzSxjgN4hEfm
CmI/zf9qak+9FAxU3eWngg/rMdD95yDdx0AhIaILix58cMuBMQKunHIfNER5iqc53zp9Yh5bGxuR
rFHOe/NT3or+HATLLYgwS7lG/b2YqnwbW8PvSaEXqeKFnCEUnuAY9J+xsstLN9e3wiOK1ovxbHQl
YjwGuHM8H2avHUiEHh8F8GtmZDkIhnAhtTFk1w3MP5Fwt8SfFpXuHnbWWWpCTp2ngdC9Ha3Kp2o4
Vk8DEdpzNoiQRO9k+BmTtA7lghURy8It6p48FDHYtWiBUGFGoCLH/sD2Nz/Ab0uIs02NI1LG4Jbl
47QlALLcZ+xIAiMqHnPDwTHldMNWLiPy+CmtN0wIZxJP4p9GawUPkohDLAIiZS0bfUvQmj4iW04e
vQiQf2/BC/TY+10yjxKlHVGvqJQCSgnGIyWH7V2bGQYDthrkuRebrEY4x7bIdw9B05H+IRLqEuiy
6VzA5M7VdQ5WuHM+XueuIIAzrw8qSvVTkSwvMFswirP1ffHNH9NYncakHH8zx8TnF33Tcj2JB0zS
DKL3DjOokrDRYZOmy15XnQeum9Dj3LXfywiQrG3Nr1ZdwpTsoLEkgGSxCOIEJUSFwEZirFghP7FY
ZV6MeIIWOq9OSzNvncUoLoHVbKqWOxYrLyStWgQWoJzXW8998uhUS3Ce0mcVFWc2+PhBavoKkzvM
VEOJbwachnHwcIiHR03UTnCcweBHgY21RfAkTWE93CtCz4/jve7Tn2PikAe8XpgJ9ID7BZyj/B9X
7z+93+7+0//u6v0HkczMw+TIy/2aAQNpq0Z6fBwCA0uy//wd9/ur7z+5f7koGeyb2H2+/+P7xf1h
yMwny5GBfyM69fD3o7jf4n6fYArxY/eNCP/+3t+3+/vX3r93vypzYe18E8bA/V/8/YP71TiLRwCj
61/jH4/vr1saC/JStP1kn8ybf9zwH1/eb3j/NUtX74zIqbdYs6hE/Mq83C86y+6ptdkiMm00L5rB
Jy2hCoi5z5lMBU6+F/H0WqI2y9n3/n1hzKR3oLznewab0LiQbRis35s0NYGIULbpb/eb3787+As5
qj4ujxFhjaO7j9Ysql1j23EbiqzpjvN4oWm5plO11rq8lSxTGZeo18bl/pVIFLtq9DPYxaf+XHgT
Yz69YLyxqQMac1PmsG9M6+iqRVwC3xcXY70InNS+yC0TaTKIwHZ9MEAWFP/8yEb8Q3c/XiKPsr40
QHvDPon3Y62Jo4tdebl/1RcUtN08PwdQeDvBC2zwxkJo7qA3Y/0csYIM//6el7CLHMz2YVpvQZrs
zxYxMsHo4pgCoznXqnTPicaDDjCi2rMYNS/LRB8UskNrL2D0QRmxS22ByHaE0S2Fb17ut7pfUKRY
f10VfkIUrs6/YkvF5pjha4rY7Au1eiuCeU2iH462HzgMbPh/NhvqkhWEGYt9JMufeYQbRzQZYcam
VV+Vl9NR9Sz5G632XROUNNPK3tE3ALJYqomkDG+6zFnCpFNVr6okz7xaL6YMAQazk2DnrLew2yc9
Em6vONI/aCd5TJ7oMdbWgjWYSd7faSLqOqF8vmTrxYha4KFjmmZOJDcUwgh9BDqb0uMOx5QpKSnq
1VWUny4122VhRK4lJXXntBjmjIUEdIuUlAgaTpcxuyTJ9AEux7+/v+i4WZ23GWNkvpet7/z7Vz8a
iTHYr2hoT9pgrZrGLHYFSvVLGegBd2tt30qJLLbuV8my3+6tdEy249hC9g14JPFiZMfRxujTv4yy
Zemo5GWeFus0K32UjDhRQwS52JU1g0NhxM6hFs77/Y3VCmPauwmpSK0fFdcGf/N16caOXdLc7u9X
pdF1e5ayoATMWV0pO6tQe8CZkK5s3Y7stTSLvxSxemqB0e0qz0fVmTN0zBmlbAUr7BMO725Llnew
GarYIstQHSq0ix8piISjYGZoswA7/mWccNb0uTvn9250uFse5igDuNZqCL0aj09zj03KVj+hXq1B
96/++ubf1+//MCODuNjcf/5fbn6/avPy7AMx3O6/2rNR0dR0QviruOu//8E/7vqvLzFDvnWRnez/
CnC63/L+++6/flEKRXmrI6JY3HSFgfyfB/GP27cI3LZ2DBAiNq1+HWJ27cP9Aqnyv7+6X83tjNnw
f37v/oNhJPWIYEYi9A62gTesjUyXJb33KIa16i+mHTnrfODcH2j8f5CS14Sman64i/dpTe14BVaA
C3VMCX7GsysxMYu4OBWTywdI0tpRCNoMDCSLFmvExJ97wIRd/oVdbY0eGNa0pDXpycV8UrX1YQTt
yUVGQPZHKBcLKHNixVvHq5+ZtR+Tcn7uLT3Rpo88ZyO5GfXOGnAp5g7Y7LqyMByNijwB0n/dWBGz
7VcIVK0lOwHPIG8+6o+4VDsvqkLLYgvbkTOt/eZUGGloyjUuvOfuK9dh19xAGI/tr7rMqpBUP2+v
vJ1qlXn1bNRpTd9h8CR/OPpIxoHcAReRmVuJOdSymXb54j9mVbvP80RvE2V8qlqNmyElQiiefLbQ
OVtFx1Jh1S1pyOpvAI/DqZYD4cY0XVyAFeCdzDwZCAFgTHfBqeJyG3iEATtVdMp7QidM7aRAe0FT
pxABbHwUIdYTIjrizKaQFKeE/nsjTXPCN9SB319oiv2uZw0YTA2Nif4oLCqwqCDpKBco/Hgd2rTL
jhFUjw34ZdRwDqxyUGn8EXTxvR67Uz47hyFOyEoRv1IcoXtlvrgMjsNY1mjqBct/1X1F6h6FAF/Q
EjFYyWkgH6ICJUnd5msqjxGs1oHX2vam7bRk9b5f3M94GeNzYrbdXvP2pBZzn2ZnUKyz2s/y3RsK
N2TndtBG1a2LyK+dG+VhMIHM98x2Z091iMiSXStOWBGQqOHrEn62Ru8ST/HBM+Fe+F39aZsk3wdX
z9dPtYcmIRqC4mSxhl/pOCPb3y2MJ7n1+49liX4nOF28qmtCdm7kcg4utHNx5C8G6KWMp43JWHUs
riyebtBWiGLSAU1DgUIb0NmmcLCBV2b7hqKA1T6TruqPJ9tV0TQgBk+4efm9KqM07Mzq2Dpk5syK
0TxYLbMekisK7wMBdJzdmOSyscF0lo6ALNrgLLAgSJuADZjPn9NC+g5MBzzIOUYnzXsJKdbRY1qz
cXreoH5t3lpjfFHDA4lt1oaYbsrnxQHGHTH0dOV6TA7egsQYdjgrHMLuiR7AW3pIieUSbL/xhqDK
SpgqhCUHHURk0yXXjKQzFyUODtWMmZJlx29W473LrOUjFcXHsTXFcdD2kd1E+uAxYXRK7xrPUMsC
E945IsvKIpx25jE647ErsfNb7N32Ks6G4yAAp+e7QWBnNgvpM+s4jlk0vwdO/+aK9PvkGqs9PmdC
6xJtXgyPjQD4YPQcVrAdU4H4SRy6bsHcbXYQZBvB29SJ9yzv+nCsCyRqqB8P6GzcjL/tUqIstPXB
KZGGY3Qi1AYhE9vxm2sh4G6ShHw7Iv0QPhtYtcaK5ijjYxl/jYbCPOlu+qqbqtn5un9kn+JfhlUF
0pc3yEN4uYs+CS3d2yxAsF5PSVsQFo6UeslsJsw87qzuMO42Kt2pgHU3KAsINfm7g818ZydVurVr
aGfwdJBWzPOOhHPENQWGcBOFNtu62N6VUXddS5wi1lsXsRH5xAWRNn3nPqRugmMM0M1kwtdDcIos
LkwjDvtoD/dWTzhbr+PnyA38czWsOwyc2olB3gt6HDN0AQltyth/wlS2KSdUrNN3Py5L9E4+uiaO
IRAaUwqpIKHkpZRH143Rsg1OvvnHjjx0CJ5qwzlGvS7zhuc+ZDdr7EkzAXCBxuNQdoXaz15dhgav
RuZoMnzS+lfsXLL+h4/+YyMxmxKQMH3SsU4kqFjZtlw4Vvmr+o7SLjqiKUvZ2hGplInx2pJmYmdr
xB3ujfAuubIGUrICnGJ9sBCVmqMXXbxv5cjKPoUTtVHrEa8bUZUDvvlK5mq/Q/T84FM/LXGTU39L
nHsM7TiwF1v2FGLntL4HKV3+igdw4FH0Aoen2MRPyi2jczTH/maOUXwzwtjYfTqwmRu2QOMfOFLp
ZBN8EzhV2iKhTTfkp2202cOMymwwybcomm9tyUlJ9v2fOsVfT4grZ0AJTZyBNJ9HW19ZgY8cctLX
1uvpLJR6EiPi7dRUPyOLMyDoq43Vwg5tcPocdUnOqk90WOZ8iQPjJIiJlYVuD/M4hFVgYS2c23Kr
EO1tLMQmvAsuwlc31lXPpYbsZz7HeriaQIoaoFgsoeK2P5fAmSpTsvIr3rXDy+CypQumNISR9u4s
6xra1eNhLJ9rOs/GiVKqTdZmNb61OPf3aLWIwfEihIql+ynVQB4UKOjMIu49SH7aWVWFg9Q9u+30
HHkNpKsuSMOx2jY5VqbBfeo6JtGGSDZtRnKLnK16/wTrTOz8xn0pffNLXvLxM5JEh3nZ/SrK+KjT
Qh76yfnpLon5LI3fvhqPQxcHz1PjpJuFbsidnINorGPtjF/bjMLCn5+0HVP5q/h7OfD2MnLI8SqJ
KZGXbcWC1SbVjj/7uJntVoVLnf7Wjfzm9sxNOIhM2wzO/27JuHmE8bZirkVkBS+i4R0DH+U5J8Yy
dEcOu7VTfe8ZA7MyG9JtlSXf2Dl+FyUxjYKMhQdblK8sVNAyv9VqIfOwRsgt5wHdlf91cWvrWCXG
MbKXW1XxuiYsw3HimdvUmT579FWwemYQKuT5JNNzilXFisufuJzYBoIcBTpXG0cSTD/7hmRRpzc4
JoJvgWTxOPpZeuqScQlVzjy8kUBlxqhFlpFXnyUzmtLMn2ddfhoOkJa0J79lnNtDv0LSdBy/+Zma
UcatFowcrZhsOUFbGd1psfa+ixMQlxv4D14TH6TlY2p1rgL5yaFojGofOPhFXRc2cpzuAyIpu9Js
t0EFh6ftlg8UA/VmhGgnJrND81kHNwLgAWA4ZISy301FjplLE23StMFymMYoCDsAMUEx3Wb9xxF9
u5+UUWL8AJnnLzAelUo+hiGWoWzlSzmY73PSCrZCtPDZcLWKSpxj8eAIU58+83yJNgFubTyrcoU7
n+1Jl+fJJgBtls1XqGfFAen/b6MnB8jmsBm5drCpE0IJkq7Kdomy0edFjwQO6NusGHUYAVj7StJ9
Jn56gqgqa9C/iM4oI3ziMSl4+ws+3Q4ZRZpmVlj41fI0LPIRfAhRpY2PM6Je3HNTJ29H7EmftbuL
l0KwNs6eUhkTM6gC4ovatWX3nAPufmKbhgLXT4eVB5E7kjUZ37QQYV6jhFSt+5IO8o+9oi2nNHY4
sM0Yt0u2nth4uwt1XZVbPxKKpgEl9q72WmefNR6QWJrS/SaV03IdcOg2fPofUtkxd+CpzxkimsH7
yCOUqrmtxnBYwPbm4mIVxBb7DnbPpV39mToFViWuphG/ldWqJF/8lu1UkYSeq74ZzvzSk+bCmRZt
kxO03xiGuycX2Fu/l7n9k2wXMBsYy04s3N/13JzhmQWh1Qp/6+BvwHLKzr3krDucg2zgpGjE1z6u
SSse0bIYhAlLIHg7UTcX23ewFIISikl9nCfCOnW1mnpzrHpj8zTayTMAbjx5mc3paupfzfjiWuX4
gFFz2HZAvJRt8de3AUZ5wWCGsQpoXibW//gd0ZYNH13UsbQDxpY7dDhoLB89Nu1YOLObq+AVLEW3
zWPnidH72VH91Up4OBRVV/5OcuNFN5td+97t/Y+Z5XE4sTSsA4LKa/neiIGKF+BTWBr5c2EN5AzW
s7MrdlaKkSP5LFYCM/s7MsSzBrRNEDHaOMyTfk4zUmlrI7mafuMR0p254aaWKnvo/MOc23sIQeUJ
qoXeC4s+xm2dU2ONGZjLErXMNAG44K1Yz3RzIhLHjil/soee9zVAaEA8mEqQ6dqPUwlZb0xyQSkd
+7vAsH/dl8U0QTjoGP7XLVUyFmLIIKd24u5QpZ6NnNWBiggTip3gfWR2/eEmPREokDW2a+owo/Vf
ongZmnxmJB/7BwLan1O7Tndz6/k7xckBPN5vVQ/60sQDEoYBsgpxyKannJ0PPGQXtUW602QP8SqW
iqjY9DgBPDdcjMhMExlh9UefOfmOrsfd5tTEUkln07hBvxum6ngXH7kcOqJmJNA4ITxaRrfYk9c8
Q8zFO9k5RZN+tTPiAH0YUtFsZFsg7a+oE/8Xe2fS3aiSbu3/cufUIiDoBndw1UuWZNnpbCesdDZ0
Qd/z678HnOfYJ++pqlXTb90JKQGSSBlBxPvu/Wz04nrOZLo+5gFyW9zBciAhNoZgEY53LoK8VYd8
iVurgVaR5D2txl451pVgBm1YDPMpkQIoc3CMTUfZBD8B2inEj6TsVVG0MjMi6HWH4YacPPxUU4Xi
nGtwx71w67UJDmUPk2GbN09xXRunOmTSk8aGuEu76kivgTaFrjEvdDRz1bQ75LZPwjaJiyubx8GJ
gi10oVnobFOLEynKpHTXgVzG6cntHcBr19YwnKKRQXDmkpjGCSXM4kDyMmHZnjVunQjP0dgX3AIL
uO8j6R+dNxnrlrtlqQgWc4X1w9GN6K7og88RGusmIaIolPEubK0vjcq5figAaYlP69xxvo5BAQhe
oYHunf7QVuMV+SpFmDqW2MlRL0n8GHxjTG2wBY1TD6jYfqp8sL6ipXdaNLqxs7j0F3r6OQgGhiqZ
+yFAxcN3DCnAAK+/Nlsmz3pmwBUrSnIuQY2L6cj4jeaRrpNkSQgsJWuBe12VJO61dX6ZIm3kT/Qp
GeFMBZX2XFGkEPpAUiRepS0zEqcIdi5enEdNWQm/FuvUZAO0XcQblCHkD28KPkC5QaEckgXHbwh1
mdl/RUWRElkdf5jKaxA3waVCeXiLVEJOHmPzbVZ9yKBbcD+hkONoatfIcmcpnfvHgGgySWN3U07Y
iLo+fTLB4W6HhmGpoWcfa5Ma8DQY4CKn70wFJ8vQtxlNo2JUDyF/MWrcMff5m9kzhG7ITEwGtF+t
Zz/IMv6ZDPK+S7unCmnTFiFTTuhWMW34VYLtCrqt+bX2h3SvlQQL2kRIbCaTIEg5Rk+KmdkRx+Rj
O2HgcIhQdg3ivv14T/+vYCTPXDX6QNEI1J7UP1AVhRwim8dm/pFSj9yMzBfxG8pT3wTRHVb45Hnq
CK8aexmhN8SnmJu+t4tQScWtFq3bUO4HwIuuiY6z0eifg9ZNtx4tVVTQ/a6P5QcMgRZnaM2sLJx+
Tr1ZbxtN8sN3icj75gfd3gz7d27Xg6IbvltTO2Bv0U4Ew3/yh4DQ6RzTRGh61K9872faIjEoSuvL
ZCpx4LaJllsBuKLLcs9p0cB6y1AGmugyo5Ro9nq+O6KKvOk0ZvHAzsDTc+UWT+jnIZn45EO24P7A
gjzounzq1cDpVZP2NSnnY2kkNCElSEuEhI4ezBnvz0LmZAeX1V2IJIQRG1PFoJLYKUCJKmnHZ2Do
cIMGZjp9fl9wivC7xgqv+iCkeqw+VUjft2EhzDU32zlgl6otNRbE+ZnnHdIWbrGe+qfAGY9m5TC0
1jdxIL9bmvNUqfZeaQau3mQAuol7WIwoV2wThGtTo0Z0NhpsJRQh77r6GeRqf1ea5pe0gXI60HsV
0FngrtX60R6+M8aM34GgTTdW291Nbn5sOxj0fN1Mynu0qfE2sSwmbVHL8Jkq2KpROKHpiv6YOlI8
4eVdDSybZlnXVF6yG0gu0LxSGzdh1XNoXLELANRXD4fywYr57yvd/J4EKNtFpb43CS3wsMQA5kA/
3IytT+OK4SVoFQ3Wj9Z2K8UFbYM4krokNhIcfOkOX9BFt0EU5BXjQ+Ru+8IN9vyAVkucm6ei6KjB
4HQjJMyJijg1yhFzfO2j7hJqN1Zgc6MyhnsXk8cr6UEhid6HCLZWkBesVZeJ6Cy1S42qk+F1ei/j
+jxmFA8rkuz2DqXjk9lRfanNj7nfIxXMLPoPdnWNGL5aivZ4q2EQ0fqbFglwDiYjEnSaD14bc8/s
q2rb9k27qVNtV8YCkZPpNXvCDm6N0j/blt6tRZjvui73EAJCG4JCiqCY6VHskoesY2gQ3T7Vs6/M
rC6TfjSget73pXcdxsKnLKh9aQpqYR2VAljsqbk2EbtpdghWAefldrSIsMtDXeBBvHbZ92gs0Cv1
R6PmvlmbGJS61uB2Ir9FdptuwvydqW59O+LH8UkKKXwCNApgMlstk/5sASdzmSqDpj265qGv0fVV
giQEK0k3FIGom+s3l2rpPtO8jBMKdIqnzEsk7SecxHvLhRhfjYpw+G6Cjhkp/dASvOoN2BMod3Yt
hAoT8HnmjndWrMYVCrqOkJbhYrglujCQNxv4ScAGACBqHUN0THJmlD1MifGV3hSqdrje47BD/I76
MomoQveEAkb6cxV6wSPX5p9O6FNEgTa1jWMDtyoTpW0ljpHrqFuU5udczITAIDtngNdrX0uPYkJA
b5jdjc4/prkYEDDyXEYNvk0hR1Go7qB3akSaXPSh+xjiJd1OTcIXnCDE75qB6Mwm/MBIxMQ+g+BC
19chnPrjVFNSHbUvvlPv/Fp2n5zR3ms6usmolgoUR6PtiFgc8b4TCOJX+P5zN5xOvRZQRoC6uOcu
TvmzHr46nAk0JA6NHnacHzV6B6mCNQp5y+xnykP+/jXeaUl7shbu3xIBtTxfHlV/Blct65aXvORW
vT5/3ft1XUQXez1Zkc5PgeirzEDGvk6nWO0013j35m1ePvVv39JVJtiEsTY2Lzst787dkCb06we9
vNKJM4SpfcwoDRlsSFg4cABcaMsHvR7fy/tgQzwTauHt3rxtVbV3zJmi/e/vvDx/2XH5n9Su9TXs
/W67vHVI6elXmtfLC2fS3OsXt6wL0wxfZobAdHn6+o3qlshg64i7qNLe+51FscGjVgnc6wvcHm0T
6jaQtKCvLqIlhLRTGjMXyKYmZmVmkgk3XUNg/OmYFDNmfrjapq1v3MHwjjEGGVuXYkPEFJrqqX2v
uMLFjbGRIvjGlB+1aB4jMWaAv41xipsRbh/QGNhCmpXmtzHUhprRfJa99yAxjSZ6Fit+VN1zh2cU
gUkKsb9NroCFaZmMEHngtGQrNziLbLzryvjb3MIAODqPFYpLASY6qUGLAnw994YENElfmCGGY+00
EgDMlDhvwDncn+Kg39SgpdFheqs+9W+w2eU6Jv1iZVoRZz06VXcC4sMPNpu8ezvgEpl1LRgz666E
7FGVBJNEJn7+yN639OIJaAgvAzaKtW0TU1Okxl3fpM9Txdeb0+IyC2cbgF6hYli/xwlTYR+jXeNw
0q5MBSbM9w64fvcU0oiQt8evJrW8sdc+odMBcm8MZ6Q5a5Oa7Qp+tVpbUbUvkrrfhqG5s+rxM7Ic
Zg7NznfrAIEX6TdD7W+jvqJlLosPqbK/5705bLpy/N47KYA5QIi8YQ4+IuAeKNom3XZQSQLjKVcM
b0EnUATsimSTf2x1qqADqdi2gMaEt7+CsXTok9bHAxUT51LRQEeGS7Co5+5LveD9kjsfHsamGqkM
SDNT67bhatphhMEzJsSx6SUcK639VPakoToyeeoBYGh2Qci1p3+elIGPJgXwo1fPI4Rz9TxyU9tq
SDx2TaZh6rH7s1MZm0ha70pKnOWAP8xw6MqnU3blMrb1BsQLVkOic5yiAQWBQKiqj/sBsggSODjl
tQ2GKl8P7owd0lS5a8YdW2kzedW08toc+5z3AQTFCTvX13SIbtNI11KGLcQlLCGWmBMRG8Bni+bJ
Lpz638Q7GKgT38Q7zII+27BMk3wHk6ESuj62vwkgCX05qqilOIXZ3lylneadnITOQiTUTemoOyLp
P1lFaW61FIcVMFF/50Jg2actvjrNPNaVsaeHItZtELR3AgzdgxzG1RBCiUs4EXKnhjMFRemNbPL2
EtXxNgJN/DXq5eXAbZ3TwXQt06bu/9cDn6IMOg012iONYNxiNkLujHIemHg6Z23cUBqMXXr6Kry3
4jA6jaaX/7tj+Jsvj/oHOO5ZCukyyvvrMURlFNtDmMLEa4GoF8o4JiIOj4z8xBr/rnbIVe/iSHnn
aiVDBnyl9v0UZsXnf/1dmH/N6Fi+C6Si0pPQqlwBEuivx5EAUsO14wTHtvDHXehW8tg2tOd1LoJ9
HX/qpmDGkNlPwg3Ki5uI4QCPBf+KPBZ+rV06rynPDOgJnHf7S4BghvsVBuZQhP1WBlymUYSKi+8E
d760Tm7T15dCA9laOPTDK42edKb8fIsr+avtdt1hwF6feLlzXhbR/KhR06d//d/+m3PXwY5Oapkj
XKJqnfnP8+bcbfXGDZsuDI44BNN1Xxc5YDHoYiJwdoVlQKWYqnNX9swt4cVbRnFMh4z+vpoYtg/w
X4LukOq9PAgrhZEpcTh2QHVW+NK7vZpC4zCzt1o/N3fLkf9HEun/L1MhBTrkN3/EDbGTv+IkryRg
/vd//Y/6+vw1/fpW+vzykj+Uz/If5CCR3eW5BsoSflJ/Kp8RRaOGNggWcf+MfiRBoAn/+78WAbRj
OR4FAGkjmP6LANowmIBwmUNgSTLJf5YKScLl71fLRZRtYMiZrzy//dBiURiyNqEENiied4Y7xGsT
DaoW9fmBMg61sOxQl6gvghpMEhEJ0Xrq0Dq8+c7+7tr3d4fhgK0go9LUXcP47TAmUVec0Z12KAtI
E6My3DsMCM9OrX/3sgaCCzKSqC60bZu4DsYCanmhMZiHf3MYf3PZQQvOzcMg8YXZ8hxu9eb3R0Bo
XHud6R/0irwGXyELGoVmHDWULJ1zpHzA+MK/4Qn/pMYKrnnerMkGwSaXZdq+Nrvu2keYL/7NYcnf
0p3m66FjejZafKK1hOno8/f35sCGpLZK4VTIKLpxzgxp872My3uR441PHQtLxCABfoQhZZppHh6M
g0DtZGBXxGBOEY4mFEJCaXNnC05dwUxWDKo6Ow4Tdd8910bG9cRLb31uoLf7c6FolmxCq082gK7J
COppZrdeONxPROKcqAR+RB1Z4DOao/IiLUdOQe3EzvUfWunaJ7grwWM5s9i9od+PNpY0beq1I575
n55PN1GaRAaVtFrrpj44pbpAascDpiNUx9TTXPS0/t4NHi0V/IT8t7OLHqPnzisf6SGlKjR5dZzv
qDI5wcnv+mbPDBGq0NhhYz8Klws4E9DGJoISl+HVib97Y3KTcR/eqUR5aMkpG5ulQqlq9E+UvuKd
2zJOqT38mykCDFT6Spf2TtB5AZNwcG23J2YuiY9UJ2mNMq9ORlcyjtrkvjq6SP8UZLx1kv4cSz09
aoUNWSH0fjTzH2R2pJHAmFo2eQ4Nc/kpQJ5oE7MDOVdxwZf4rsxmAyVh33ezSXmMfkAID+asGIQY
5U8nm265F9woIq1jCUVg6MqH+F2mSqRHabUG1YduJPc2JE4290lNXkoxV3M7Rg+BhQodF/Taqbpz
kMp9rYUULFtUxBoyDrMybpNfHZyMZp7wrHfCtO29IeJj1zJsCjpck0UIPiHt37sG3BFtLBlfDiSX
FgNKPKHvCNIQCPICZ9K4X2EfBTHxkda72hSCqimKrIdmaK6Ain8IOc4AGBOyW0qZAct6j4qsCzeZ
81kU7yKR4nrLxug+1p+DDjZvYoEPm9Btz81ifdD3ZtL/mB0WVoHisIbNhKuROQ8aTbVz4PSmfjZc
2lHUDO9a8yZTusmqCjkrxnA/VBVO3tT+NgaCYmgsaPLTcVW2IdeJgGKi2lkubdvUClu6J0IFDWan
wNnEsrAumV+drYQmWFTW8GGEUeG3Mk95a1qbEHTkCTVze5IApBBDzg/1uH+7SBGQb8qY2cmyQbPK
5zFSc/dtwMc6hMygamtHSEFzWlZ1AVYPYJI8XxYY8N4Lz1BvdlnWJ/Prl1e8vnZZ9/p0eVRZw7SP
NZqF8+T4pRLQD/IjlAb7zUR+2SqNydkyqP4IS0RMlIqpHdDKm33K84uXObfoCYLPKwcT4J/FCQQc
4fRSaniZq/OVAqrTBB2V+YUvK1+Wy6uiGQNBOXou1fEZr5Py5SnMT9ekJD2/9M2RjLoeHnxEKg2R
TStZivjlCF+P7aUa8fI5y9pxOfjl7d8kgcN743C5hGTrGEmItGnaWLH3ozXx2tQap6cWiOceV+jK
oHW2hxYAXjQoMVcELsAy/1b7+r7HSLMd0d9XQ9WfwqF7oqH8PW3vO3+MP9iUerLUBqiRdQ9OOX2Q
ZvuzGfpToXKMNdj/Vn6Bgxe4XHowJ4SD/C6QXnJhXwn6gqQjVQdfDxCI2MbWisJ41TnxY4x9lNjH
ez/RMYSUzYMRuB4Cl/aLQlYGg9xc2XUlkelgbbCCwt6ja7siYvXPWfZF6C4UKpcYONLTKRkkPUr3
4kfTIRzKbNjDePzWvlENiDVi4sx08c7LqMrkXXHVyHY7TaE6ym6cngwz3/ta/a12xi3mbzw86IWQ
CQFfcYLyAXSgi3evHjZFCJE/MmEfpF5s0cUcNYw8ILpH+MCOIY5+E9GT6SF/gyHSt7mCtIYDCNPS
iFyIbBguv9O9ZgmYcML6XLb3xN/mqDmJvGy+M3GApRIhFa/sLMZ8P0DJauabFrye1iYvrnJpUdUt
ncAVfOZml4IOWHlFNG6SfHg/IiKl52jAxtUwEnODq4fQujkTOh0DzrUhLQtH6/eqT3/IaXruUFVa
WpU9ap0DUQdXjpdwqwv6qLjPFHgsM6idNXOX/E7+ZLznMQUeEcIhWurCUaEb6r6Cp8RGVlHYx82f
Y4PmPqpXhCTNcxX0iUPNL6yyaM02iDk7svm0KRWr1KZiVHZURXwK2OpGOFMG/RJ5XFGEP+H+n9JS
3FlV+V24Rb9DALYtyvtyCD9FnkGl02F255QgaJx26/SR+dFuv2ZdZNwJF5FIBG76oOXaO9Ga1b6T
dJEpI6wyYT8bafnDHuBEFRFdv3GSFJ2xnCLuuBP2cFGunNbYvK/TrIOaLGICDA1U7ECPQEfP6emc
AUZp7mq4WyK2DqNlnBM17hliHPRJlxtO7HsU2IC4A8ab0g4KoACoOg1QgN2wJTDCQSSdaLec0cyx
G35M1P1WiR9Mu9ifdkHTf4lymJkyoEQdhA8qSr/xEz92lv0QJU66dQrrPCGLAlz0nkgYUEF59WRb
17x7hPe7dYcGHxYoaq0yvlYdIEh4nVtqTojC3fATlaW1rbvJGg3msPWK+xilLX+J/G4OskoHf514
JXJFonHOUQXEHgIEwxjk4+bjmHafoAW6wBeH4Q7OyI4waWdt2DdGfnAc8c5OtOQ1ZNS0WYbHSsh0
Z9P25m9u/vTm5BPwi0NuIpRwUgwdBb7wVP8yUFIGuFR8kxmF7d4pKe201I9K+Eh1Er3rPdLdvQ5X
cYsWEyxbAVSyltyhiAJsoe+JoMUJfNTT5mTAO3Wd8lbbyLUInVwxcPqM8faiS+dDRWwkSRach9qJ
fFSsf/14Q3vDFz26Dz54TEt0T7mLOL6ISBqrAjWsXc17dHz4Cz41OAIg6c86FjfhaqwBXBqHwuk+
xnqHzS2IoY7CuOpCBYeVIlNGo6A0ozO1QvKlNoHd0acaxrMN9ZisCP2cKXMzTF2LdOYRYJSxdQ1K
koFffCERE2isFB/oKM9wJPPJme5AXPBX9FGL6OppjO0f7qB/xR+eaD5xXDaZJ9UVzjcS4/xd4JEa
B4XxLIE0Zn36kaAAtdLxit6Nbd5t7NQJEW146uooJbFMjQMAltLG3peNzKbmLcu6l80CSPc+sMdt
khdPJTeZg0JlsuzlF2m1LdqhWY/c/q8ag5i9AX2GkrLb8J8RGol+aXadMm8k2EiupjAdr0ZhbRtD
S7eqJMwqsb0UTqxNO6Uq+DUaE7mYpWeuyO/G351Uax8JLLSTvBzPZlA6wFayx0r6uB5qmGmN4Vx6
wUgvn8Swc0BWR1SBSCDklubT0LkI7Ql5Av/D+Uik3kzgm/yUqyoyq6TTk61nUkSu4OMULSZ5IqqB
doK6NnMWA1gJ2XVf+7Dq1kbiKf7wI1p5d/AvrTOaF0rqycS/eQ7by2jSi1cYPwyvD9eaNnzRCnOj
ICgyRfLR4Q7uMdXzW43LZZ9l8pJRrS+Nqb26Kfo73Sx+Yuy/TxxzOE0NijHDNLnpNeYV0A39XaUu
zzrqGF6SH5Gv0JTqWrxV1QX4ag1HVH+wlEFGZ1pDQBhpvJHzwWspWYbzH7FIU+iHKvRXugHgdKzF
iMAT6hCilCO6nW2QRvlKG+y7VpYeHMCivVKBzq4oC8A5JNeasK+DGMtnKNonU/rYh8l8PXnD9Oi3
PYEeRKafhFOegjT5Gdoco5fsTURfWzflzEqQGV17K7mIbpyH4NbHMuO6b9X6QRjlJm+cz67FX0VV
AwYSwNdXo9KPXaIjNi1w6LvZvUoEPA3GwmtpZTj3J8LLfE/bkgIzbtIa0Ig3hsescfurmhdAon/0
bo0kXudEt6cPyhuBJx/inmaw3TByIYQENaXvN1fXjJ69YOgPke/iakTUTwGuOCIB/e7moH28Zzva
cFr0yKBYAF/pT1rujFBo5od1KyaxXjYRXepyk2JGRzxRMYfJLY9ioggUIq8/ni8rZVFhAlwehst2
JvK/9v/blbX0NglqbRRVeb9uQr5tux5LWL88ima30j99uuxSzfstj15fu7zs9eny6PWtXDlyrVL4
4pZ3Xt6A67dFituR2CjcUnOy3vLodfFP15G1Tirf372u5MIf2Tn2bokI9fWtHCOeGXbzJy0LwMX1
y6OX93r9qMjw/thThnep38kj6sZGd+KX/d9sD2TrQQ2a35TouO7XES3Pl/drSdep3BFUll41+jqf
PzMpoSlul4eoGI4oj9+rSWdUgIcOHKVi4ImtzsZf18xGu3623IH4r1HRY8OLAwx5MMg6PI2Y9MAD
N1Da01uIfy8aHLyME2d1q6BY2CnmiNkMOLYOwjGA1yDLMAi6aV0BQaxryCo87QKhLhH9Emat1rDr
CwyrYjZo6JbcTyZTaWWB5kSgbgFEtFvkaZU4urQgzo6qVpNevXNGDEoyPiDbUGdq9OpchHNDyeQe
BvsOW0/dHd1Kv48db+akWEQzjBzeKtAx4I3Ye5oJ82R3es9EfDp3sxNzeUTUD4OE3ONOO28Q8yIz
XYRufnwEb/Jrt2C2aJpoMXaJwNiTmfsSQeJ5sj5HGAAuMfC71TQyJ6gTgI+FCRq/AUCqE/BQmTZp
t8oPqGuzwB58rGPE5XFZ0mCbrabqiqTgYjBTOQVZad4ZwU3NTlW0BYwcwBAjzsPtwdV0gIqYPpWG
5XBdZo8q0PpzoqGwGxN8IbUi91ZziHJ2XEWFYYg+OEZVXCbXVYzd6EF5OGlDDHs7vy2AbtXlwQ3l
XTrp1p3WNQe/ZHqIjjBZ5V6c7u0h+or3LN8Rvvyp8uxoP0vLz/rs8V0eLQtz9gR7lj7HmqHujq0I
p9dKM/kTdCgT8s2yVwE8ZUdlBiPxbPItZ18xel0yfV1nMwrnmzf7lB2rqk4ZCgJtftbOZwrzC+qU
Ejbr67qQSGgisrBw9I8FATireHazLifW8giJVbCLLYP2jjBGBo7Nue1b+2Atbuu+MWG7xR8nTxrF
Bq1IYokzsV3medlu94V5dptDNRteQ4P/Ck5oeqb5dLQKZpQjDD+NmBPaucQ/DPxIzsbs/l4eqQB7
SWRG2dZLi0uUnp0mqg9Ra2nlxrQ0dFOqBMFrnCq7JwWsxGsLWgFf+mxON53mM5pzGFCAaua1gTZW
5MBjgtdyNz47f+657L4sHPcOyOAThc4EvxCaQnM2xMuRO3E0/7FCoprwufEd0quczstCtKhIJjEH
peG0r0MYBtPs2l8WWjS7+N881LQYIfRs3m9x8S8biJyM7/J4phO82XF5uLzbsn156sywAOwn4uVj
Xje8fuqy7vUpDSbMKjOa4HXd64cWM8xgbD+aC92gmnkLy8ZlUUBBGGccwpvje/3EZZflPcvlyNWM
WPBn2MKypeeE82YQw+t+y6PfDu+3p8suvx3G8hnLfh2cCNWWlyoGdR9I+mSYZ5kVFMm7pHXObh+2
JGo0DZLhKLvlFJwPZmF+ypXUrnFlZMjtKE8ySo8IDg2tixcSlkEK19XPMQeSdKRXGjg4ws1WkEhb
YibA5+YkTJ8pPt4Ca4IYEGzCsZnug/hj7WCuoGaxNarkm8E4d+vansdFipmuJFx4ZfLrlHjyVoWO
nYi5ZfjFRbSRK3IDptpF0TVMJxkZ+j5FZA0CTuxl6372s1G/2K36FDKv2VPdYDpqDhHgBsc4chCw
n+sltSl2d5q4EWMbXCY/+5Lqo/uxC78WTbgrCF29d1BXVF110KruIeu4zjY4qdYjkyfCRLpqm2TJ
Z8yLilnR1J9lSSGpb81vray/kdIrj3OlY9vF4E6bIb42svtc++4ttTA8o6qAyFLfxeIj8zQCBkYF
lBv6Hddz7KGz7Elze6ImiMbTMA688wHoYMcZuRKRvQJCrtzg8rpj3O/jxSh2k18zdfLkM9T5Zl3i
Csn4CT4aeYLIY4Tm0gTVzHvJrU0BIXGoWJXlDTJ56j2IIcGcEiMLp1B/RrD0pdEtsZMjE4tJAvUq
Pk2xFbxL62TvQutB0dWQJMvtP5fxrSuNaOdUw73W+ddupKDDT1me1GEaZMIUTFu1jV096AjQqyQq
tm2nZQcfTPKdNU2rPrrXGrvexzqpBp60z4OLUzDPCVu2UGRemy+xD4Oy78biqfGiE3ZpSaxSLOHj
+qjUstbahRqmPFHk9r1smS7lqcTuR8wEKg3rUcTBDkcdydM58bcgQy+E1u3jIjVPijSNjfJD966M
+h9GBpCHhbllnD0ehqYHzZNhoHO8adr7eCXQwbb1qiPj8MiAZI5f1fBd9+NWJ90dmYwmdqHsiBEd
J+2hGMNr6/bt0c5SqhytnSHaKYxDPsY/Zegm97rMUYhwRlFpQ40c9Xs1Bi1JcV2/C5UGRV71z8z6
VvFgTwC2LUD8qUuj3m5e2nL/19UFRoX64p9Drejq1slvTd35Fb+ausLw/uE5Bpcd1zHp/sxd0xec
lXCMf0gJ5dQzrBlcNYOufvV0HfEPRCns7kj0HZaYtRW/oFYWmyx8N65pmo6kEyv/E6gV7cC/NHXn
4xFwu6SwURFI/X9JYFyahGna6vIHyaI/ZxcK4ncrunatUhuvEhOcQQJBRBN/L7OWmO1QmA9VXMdH
hAndPq8Q+IT98BBgqtu2bUp5y7Lyd1XV1Q9thK7aVcW7ZRG0QGFblVr7MBiLd0EJhrq13Bv6hrhY
N6gwkFfq3ellZ/ioJ5iX9WqacP66hSroqHRcZJme1BggXhdO0eUXpBCA3scIg37dl+nmdfPyaNln
edR1DlCb+uVNltWZ4X+onLTdSUaemzosxSfliCug/PaHAF85irb9PFYD+qoBA5MKEkUKlsnNz2qi
d/BJsLI7hI+QlEG1U8+rCwFF5UU2fnHwc//966pl/bJ4XVe6aluXlkcjhhcBQK3PffsAdxcgApFE
w102L2pc63fLU8408peq9H+tx69TYuAqqOssey+Ll+dgpdi2vFHk9lh2+/ZALDvrrJdXcQk7ksyH
8L2qu1WV1/VDgN0R5Qi503OKBCNplLyrhbmejAEmxd8f+lGa3slCU0eY8w4C3FlLw1ULqub8aOpz
nNVuXcd389ZlQ1PmAYDUxt3psYbuOKnKz9HkGxu/64KTJGrjUwETLfWKz55fBPsByRU+s+EaDilz
JwzXn4WIvHVWSagLcSs/CPgcTl+UnwcD8IZjollbdusj/SHPpfnoYIV98/Iy6CSNxlnZ77QWkVaa
iE6uWwJYmJ/6USKvRJKXq9S3u72d6RoJbu49nRluUm0B0QBq8aak2HeP7sq7t+YFrfm7sBWk0Py5
vg0z/+QYwcOyalm0E9JHqZJuE6X9r/dA0DyBXxiA/2Rxf27nRadbHbkznaJ5yvn124Zll9d1dZTS
ocaNiW8xBhNtwkkhrPPj8gxfZUPU1p9Y9jfPQ02xiVmxcwdHF853K83N655Zlc530s74BXRftoAL
BOIRIBeAHPi4LHTV7CtHcyCHt80jxozmjhCIh5K+zfeOKhl5bOlXs4jEShVe8H6sYYdEuWPAbg8n
ZmYivYN3A1s1Coa9lXvtXaAXWv8+bFq/2vokx17DWmc6WI7iMDBKuL0sVJZQ1BWnN6vmjZoLBo3g
WY/QgD/2jTovun03MOz8eu28JY1Rc8YYZ+jhY+Mtm5LoV+E9dfyHHpeFhNm8ae1QUpP4Y13kTwAv
NPOSUoWlKqqIHHO1lxf5kIGOtJ5mghMaCa+dsnOS7pcnUTzNJut5/cvDcKyRUXiFC9TB/LVlkVbE
Bg55TBX+ADJBOKuq1sOrOwapjnP5Erdc91pVhle6meDgAsF6oHNM5cdE7l/2ayf/1/YUeYyZQnzr
wmYPxEZ/rCs1PmI5mR+/LHqjwNgFoK4sE/GyjlQvKvh+dc7nVUOQZufGST69vqgJIRD89qYYC+a9
c1w9tNwwGethdnMpuky60V58RIC3l1VJW+/ifvbgzHsoUWc3bzTS131f1+NUqHcEUpI2xW/6hAwV
p7skFKePDRxGg5V+g0uraWp61huwxBrRihd3JAu0t37dFf79DlZMTwqUx5vxwN8plvTfb7KI0cky
tVE62JY0jd91pjmNEVAWk/XD9kCCNXzj58GsxNmwvM7ewZi192XavNcMQU0rlfjhm2jK98X8LbYu
EBBs2PdByx9KdCBQ9dklBQBEPC7rMMgzH0Ewcpr6yLqIFHAQikgX+nH8TEYtBXEdRfMUfE2Iknoi
m35gZElAxfxsWfRzAHGb/npSRFD7pujWhL32ZDXIEnTPI/x33r1IAXRkGeSH5SkRfauaMJKVE88l
YmVpJ3MaNRgcOsUIVd6CMI2/Cz36lCSteE+uGGlKdNTIa0OMFHb2uuhj/RbF0tlXyoxOft2Ji0yn
YmtjyXovMoi1YT0k+1mouyEFKzlB0W5WYdfJR6Sm8tFxBdJzMuuOI8gmnnaKUKAAEBjPlt3cWpUb
VfDRY+3Ix5fdjq2I4G2Bnr7lVKn3tFSBkjSR8x4+3b1dBd2zHxCszNk13aaymu5aL6AGlg75s3/t
HdFuRVo7M9qH4U+T2Nd/fdIYBsO/N3I7yakA58ZypOVatgk59zd9rRMbQ5rXVYCkHPC5QuP0SNlx
ejCDbYLRJVmXHTbrqSlvtjviW/HrZmvGQ/qkF7B4HNwu/4+wM9txG1m29rv89wQ4JskD/DeSSrOq
pJpc5RvCU3OeZz79+ZhyW3ad3rsBI8GIDFJySSIzI1asBWdBNByALPENQFj5wP1EObAWpaacojiC
TrN3uE3II+mTcdL84Lud+2Hin4JvPlaY+qIb7F0S6vSyASo/FWas7LRZbyXuzO6cAgEDsaqYb6Pd
PrlGb/5VUZQrasP/1gapVlHFNOg8mLupLbs29n2lQsAg7YAlQrqwZ+/1UHpFY9UbPQiP1/D5ROmn
LDEsYiimj30kom2pqzUw4LR4cCMjgRbCcN+cvHkYtdz7AU3bRutKkLOuSJea26v3CfrEd30EqVXd
pZhNOiHkOB+Spn+IUIffyzjpGr0ZSZdGPOYoIvNosL4OCCseGxSmnmmHC5BL64w7L1LjC1I8NDHS
iYuPVQE56PhCo1p8ccwg3aCKUi6lT8aZCsIiqdNR6ZtPkwOMYAg6RePbzWUOXXqyJ2Nn8Cdf6VWv
bwmPgGbFxktMdT0dhDjIwTTK/g69LsSC5hXCbUIeSV8dtrOW0D9Mt1UMuEwP0Ob8dUF51Oh+jQJW
bXyZoGo5Ctf/YSaDdj84rfVq05TsI7r2jLZ6/4R27F0aWcpjoSr5sXChBtPo1/gqbHPr+Y7+yZ5S
dukdRG20Yqron3bfZIAOQKywrPoJoslyB1JMXReKoXyqWmdjon3w1fV8SqsUBh9E7BRHnj4U+ueJ
ZONn8cafgE9npiGgZaU7Mabr7DQKSKtXlBzgRtL9e5bGwVPpNeeQzju4AkXwpOUgNyIbPkI5KYdO
qc6Qd6snad0iqEZz+nzWr2vICD3LvOs1GlpEF70O2WPpleijIsXu7K+HUa45e4Xmf9p/boewxvaj
srFbI7hDJkJ59RAjWbGNI9tG6fFVNWi9Mh2eBnJWICJMiVh5CuJMeewRXrHmqA6Rkiv/9bfhf/wf
+T886z7A0k24O+ftpAsa2aItgX3tn+hTL4iHUIkTlJF1lwY7nYJ/j5jF1yIODl1c0YQc32thCmdw
h4RI1NgQqLe5uW8i5RgkzpQuQ2BMKw+U01o+3ZwYsFw9Bsk+7LLcXUdNP84dIcAd4qz/F/isxDBf
+y123////5vfPqRgpukKS3O46Trzk/w38OyYpKU7IRPxHYqRExSc+etAiyQM88ZbbRTtLut9h/S1
Yb5FJKPAyiIBMW+Yn0skHSavMN8MipnbMDdmslRMr82/J0ZdnWHxVS42GbDr2WgQI6oUBBt5bcBG
l1o9mWEL3utzOEw1hVyEC0H1jMVCHl5ttEEP8ii2SooiVjHWNM61yl0+Zh0przxCHtCFnsMK4OVq
Ld6EidynY3UVwM7YOYSJbV+HaKh7Svaz3UdOCeWPri26VBmX8ulnev5d2DTOm6nBAjfoOY1UeVE9
8Rv6LgMqft1zt6/zONFuvfPyKl7Xg1u/J5azNAHofalrkrvxwC2OjKn+Mrmquoav2bhTO/G7aYJh
AMWhPKWwtZwiLQwgQ+VIDkHBdpPKWQsjxB8TISoX+//+0BXmn8/c+eNnz2uoPHnoCHLl/G8fv2b4
o+oOkfje1U4l7q2wXdDuU52GVEXnKhwf6fZlsF0AciFlOGs25USiNHeRLsZrmF/33i7wqSgKOq9d
Td2B7QSacYHk07vE9K4e1DZFwMXxLubUexd4n+KN5UOg0iU59Exq1gNjhZAD5CVnyMDJ9z9xf7UO
8gzpFwgcclXpgOHLkVeVljxDXjXVUK2/XSUYK+DAFrJjMg5q133p12vDQLxLi+EOWl4PZ1seyaEn
V7+HDIAtjTyEUB96cQNQaEyX/X//FDT9/34MJL5MjfYW8hnA6z/cRPQwS+IitPTvqOtVy9Ar44e0
Sh5d9CD2MEbED3KAwT9+iEJo0HM0PdfSJ2PlUdUgfNlrCF58mBjKvoGMe3z74B+HKr4v+qcPbkRX
4wfdj45NPgaH2/VlWK1EQDyhzL2+uvRdB6OL7+q2mUWN/n6/P88APQ9ahZ/OnxMZeoAnn/3NzX97
MUUDtZVpykFOSn9IcRpgBhwyaVZ2LP0DBohCksXV/ngoAzx6yeZaA7G/Hf52WmDkpUbt+cPFZruB
YHwl4BFftdUAIoya6Uke2QihkjQ/WVH7FA7+k+FXCD5BPgmVZUtTfdCM3UKf2w/kjCANeZTmSH5q
3aBesoA3hkouOqAvqFdQxax92Nr84d7ObRoUlEl9TxDZWWpdjICd72TPAI0O0s9mGkXlxingVg61
d51ymd5VbwiEil2h0YUro/7hqhqCN//SmqLLXrM/Hx+uRm+MIywkBwT3sz8fH9C9aTFMQOl3kh58
wsIbYJppdecU99W68aoYGV2sPNIDla6UFCrZkQ4A6fxtpo+2Axx6J+lqRjVUVyZE0ixBzX51Cx4m
373G1EWcwgyN/je6tBu1576loy4ZaiDotal3LjTTsP6xbbhYM/ciXVmT1XuEPYFZZY5z0ecBtq1q
nUZKupI+GRcjw7hUATEg2UdID0dCyvMYbEJmIR3UWwd5dBukTyBnveYWTbPvHGfrJbiHDzE387dp
oPLjVnHZzIae+fH6//Hlbpcqax6Jo1j9UyhACnsPnaV3mNRBOSIHpBzlURjWr11sKZsP/mEOu/kA
GlYLlC3npQl55Nv5H+J6xNKWVY/s4oeJPC/hyZAXrP2sXTm82+VvTnlFQYps65JHg+3HPHhxD5yB
jPuBXiu/RilxrTT45aQzxEjMpkZoXeNuZ5B9u3ieOsKN8fdFbqfJa8L+EnpPZHfVI3yYLSSjTf/a
6Na7Mae+kZdeNeQZvogu6mACCMqNR+byTAvHXSWc8rMzOvRIjBU7DLQjjkFtWxBJIJbkkqiR236B
siT4GDV5GnQ4au0yarYZJLZ9UsLshYZE4djFKyzbPt2jzXvq5eVr5MfFsS0hAJZmGwb2Lo0roMMy
Nm31TdVOcJvMwX21U+wjyLkSlfa2PxtDVO1GVUybwlKAsOaktKG0tL+r7jv0G7DqlRRFPSWcHp1y
cnZdBL1XFRvzE72dHgvTtmmwqZSt9FkQ053H0LmeIF0k+9t1BuvJyvcjkHfzlTzfuLhFHpxkBAV4
/oOkuO58j95L4UZkiWexKQS6uAGOg0WjvO2RBRq1kq08d0o5yNnbnfE2gT7k2tLJS99cvbzI7YZ6
e6WbT0Zrvy7vbbWdfG7708RzvHGBBcvn+tWeH+4jfaAbX/NON9ft8a/9w2pAxt0WBx8udzuXPwHl
c2mbWh/8y2LB+LMdkBU7DdCOpVn0RiJtbc2lt99X7IrmKzblfOObbygHUeWIcBZh3G1R80WwUNpu
GATnuoSuZ4iafHt1OqVTnFC5vbObkV4ScMbBeVInAeMuuRF5SgPkcVlRvl6yd44eShNiv4wV+cpQ
BNzts08OInHFpg5VeKvmCWse6J73Nx20qmP/L+lEY179/PGQsdhcifkfFH1UFj80QBpVUlcuVMDf
zMrf6SIsjknh6eu2jH4MUEPCO1bWxfF66LufGvhe9jwb1G++4j3nPLdetcBQ77zBcg+1a9cnlvQI
81UoOFVxGRzsFi4UvRbdaRoM91mk+joMVOctgzFu29mmACEUuG+N2X6hgVqck9xP4GT130nrX/77
UnCugX78v2qWa9oOy0FVgwDjz09Xo81HH6Dl+iaiAWw4ZexHL0YQMw7EWVoqLaKbjMzFMqHHDAJY
kV98+hcAqBCbwuyzT/QZle3a5jouo2AJa5p3GMbSO8gjFLUfOqgLEDvHT8UTEXp5KAcLwLmYRnXf
+5ZHUUJ4+1LpqgNsMCqSXU2DGPvAIoMsxLMDUcyydQtgBRWUIUHtKLyuFfpH6PD9I5lU5SCPpG8y
9QiWQQ+AN5MfwmRsG3d+DTKDaQjVuVYYdvf+GJYvLDstAHFhtp6iUnltxlRdJqZX76VpGtonqMqt
B2mp+qocpubVHVTj3JbTpVay6N+aYT+WkfkVunwhWRCprOZhLfnwOXkK9F0FmmRfQ6BAsHYon42k
yy5y8KwhoUATnXmbKBSz+1dP0FFv21FkF/qEskvV+vAlWLNeUOn5Sxj7xTmkISLswpGq8herV7wH
eS1tvqpjtpQSwN3fXgOW/MPgcIeV15N+JaxeaB5dNbE+XdoCWERceu6h9SwNoFczQVYq9MckQhg3
7Lv+S99o2zTJzb+cpN9kiXC+6D3tN9Aw+k9jNDXrToMXWY1tlF+rCpl1kd/fykHmVPJWDWi/b76w
Eo80ZxtHWSICLdieEq38x5PCtoF5ZD7Bnk+Q11CcoT3Nr9IEiQZL30h3/+0VgN+dQ6vvl0WZ032S
lu2pCqGxitXmUbr4UYx3ZQAbkjS1zkWkJEj8AVKa0RZHlC1+ZHGRn3sjdC+D4Tz1/KreKgHqpR14
3mdeK97KoD11nRs9DWmQPFS9ky2K2d9B2EGnn5PsYMYZFxFkXSsyd3QtjQmMnT0q878GiHB+mlUz
vHhxR479KdA740Ae++ege6ZxSFoodBeeX5s7FJ9X0idDRro/D0EdaJtYJVdQIbD9Sf9W2Z3xSW3K
8ZSWELpKU1GKYV0ZCISKihaliiXBou8y//7nOYiBmo+aH4hN0AclyPPSXCb8N77VAjquQv0MZdSi
F0p37Ko2fxIj6Q01yj6Xo0U7awj3nd034wvgh21KzeUzcqbanWLE6S5HW/wtAoYg49NAg7gkKoAD
z6e71mI++T0zuIeSyG2X//1GqUF28fFJyK/OtuQzEAIBB2qBP++Vlt8XVdpW+VenZg9nFI540Oah
nAJY+FM1gikHs28L9GErVd/CzVkcb3EBXV8HQFXHskeezCH5A5vMoG38sXU/oV14F3X69CVy4SXv
VZiCpJ67MaJypiA5k1mCB1ImdnYQ1mfpasyI1kKrRqX6l09OgOLjB5x0J49ewXNZuahrpzkIUUgv
qbYbwC4oF/QHFC9NCs/gSKTp+wW4PlGNaIHLQ+kVotZh0Jzjf/MWkJclUTTQ7cVEMw/X6Plst4KB
JvJicehMOs1MxSuezCEIt3XssHIYM8jCK9EsMvrEllYEM2JU56jlzINH4HEsMuRjQzNb3XzyyJln
/6OPNmSoe8TzLUqGUiMbEeyi7zooapUSZAs/m1Kq0dJMbDqShKfv4BKlW2revImigUdHA6Iyu0Z6
2B8U+niM2ZIu+rqTPYUJ+nrAx591u+exz0bUyOEyKqvE35o+KPO2EON7EKI8zgLy2Utik7KfAdHn
HMYHYy0yJw7vaT8xHrvKfJR+0DBIsI2wrUhTZ08HPPndgm0GANMCbvf4EFnA5LsxCJ6beeggXATd
83T1BKmxoMOr2Afw6j7EiMseAqs56ENb8REwKCafTRL00X7SRPVUB766ryINxPg8G0xg5gp1LHYK
LKmrMfLDe2Aq1b4eknzTZHFLT5fqLtiie6AQ4ZBqTO8HrNufKElXn/q6p4V0PqkMFFR8fBGtEz9s
6YOEQmZ/PbQzdonXQaFMD/cXtkGjyqaIaPQihw2cV7dMhyqUu/XNJlY3iErXC0dJt7K2k3VUHC1w
ThtZ+FHTrN8BgNk7oHI+sYhAy2ByITAInOmJFO59NqcufC8Du9koAyIyToQq/WSfA7OBfcFSdtKC
8MI+yyNaN5cAMcW9k4RUJZxhHSOGPS3kPddBk3Xb6OG7vO/SrOP+nJB2Og2raSz0w4f7c2gZj30L
gWZKqznPqBRtbTfvL3YOKRMt5eFL4lLobeI0eDdz8d2O1eLbkI/7zknRQnL7ixJD0dXSVcnbAMYp
B6cUKSLM4k614TK+TgB6hyY8097CyaCYLSeU1tXvi7LbuJmrHr1xYnBS7ShNB/qcFmwDdlWLelva
xfkaN7uus9Lm5wFufx5kHF+xs7zUUCcPYQXZgxZAiTvROYi8LwPsay6wr0eRU4HyohJFVRFXGznn
50F+KrTuRVqtl3VPZRV9tZJAXWoGSc/CsbwHObhlVK8cYCh3N18rYuWhh27VT2txvPnt2J53rd0P
Xkl50NWSPSf38nTJ1lBbS6cMVrMO3ogou4/tvNkBBEneIHHaNha6NTlJ5XPbRl+lOwqRGIZsqqU/
haiOLzpwzyB8QMbBeXYb+B1nf+PY+Z4qeryCeiZ5i4dAW45x2K8dzWejK3Ltc65A1poX3AiyYXTP
RZYCKdPc6osXU4YHvuNfwD4BWzB6j/cLxhRuIRqzZuVgOcQooRW0bf9twy4L4Lsv/VU3+1I57UdF
e4B6rTlohY1GVoKQbhkp2dl2odGooT/73kAMPDRgwSm3Qy0dtg95hBKIBgnn2ogT+3VIh4uMBLn9
GvWu82LRhrZWZskLN1A/XMt3zJhkenG2+0k79Al9cmt5aA4xQmfycIBvs0C7eKfCqnIQ3bfW5pOp
XRQ36BAvX8pUQ1Yh6UO4k6fqRfXC5q7nCbJm2Vq9IHrOHzKotTs566Y9z33w1hCfM2s7VbyrRQZd
xGzWKbc0UxuUhTSDTs2Obcc6RZoZH5gNFe2jP9FpayJe/cN1QWd5fe3DUEmyxnFsAM0IaIWag051
XSt3lqd5fOeROUBJjc5zOJvbJdzz9n05FsEd4j76swlv4qKxi/FL3aiHFgW0z7Fu7qiJ+M+iDpzz
ZIz05Kkow+RK/O6JOj3pShQ852rY3Vmt6S/zzMx2lGDHQw5RczqmRzlo1PuuR9JsNTs99vNwC1E8
gZyTlZH8avxxrSEHrgLvPMiBzHdzMIOIUlfjCApaqaNslMpstwYJgwc55C5MY13WfLm55NGEgOja
DOGoVdIUNhTTGD+nOrSCKHk9Nyi2HqTfn/2Rqjwo8fg0dJVx6IHsrCrUjdEuCnL0QvT8Xh6p9B/e
J934c3acTemTs24CFKanp+rNrINiqY+qdY/KUX2qKHktlaIuv3aVspwK6PyBYlfrGjkAumxK/akw
/C/6xAoYuOg2cJvqHhx3dS+PoNi2IYx0BAKRbERA7jMtZxyB7Ap8LBW3Y3y3CXnyCNnPwrDHbCMn
pO96BUsPn2yWaBtTr48o5C5B6MKQ0hfUrEuHpurZHGufftnZ9EjVQ/5eHPsKJVvUCsZDU/QQfWt2
fJ6KricDrfLW2S5DAzO057qxo1WshRbplsh4yRyrJCeZWgu0hX43lUr0a28krZd+8ZycL3GZGs+0
wYbvkNxC+ZCBKDabRKyHsjEPeaLWB7cdww0tWcUFuIYBtTi8mGYY5Bt+uckD7LavWZipO2O2pAsi
7QR53DZaijaq1plFKZw/C9NSCdrR5j9sBftbIYJHDXXETSNsdQ2kuX1HDwc4GQ1HyAvaxwJZzCWE
Bd17Yyc0uLfhcArRq3pqdPPkpk77rmcQGQ80aW7l6eB3FkqXRZdSQX5kLtyToHD2slgvBzvI3Ksp
J3JZ4b/FmDQP0OVS3mlKaz7pkLx3Sdd8Svh9HtBf85dQszWfIqMv1n2gwB4yz/LZaYu67G2Wo8yq
Wb3MjNR5NtHPPWcluL6IBpYc8nCgWLl3piwbnXJB/Xq2pEsOWfaO8oNBz8PknSfFLXYwHZ3VOAtX
pZ7mO6+s61c9tWb6nco+SDPRhy/N2Fv30so8fauqZfQoLUe58+2hfVJTgQZ7SYNYIQTaxb04zjW6
blHOh9KWQ9gPs55JndzdAuXEB7O1c9QG6uK3690u8iH2n67ZlNRA1b4NWIck1kOr++HWqBCxCkms
xHcJ62ZklKIU5s5Po2jF94YWDMOExGdBMu0BYmPlvXatajkZhv/Yz9/WrlfHw5gUZN7zXltroxpv
ET2It4OWpQeroBxfcRf57FvRA02NxbP0hwFCaNKfacmDxTrpUe9QywmDczmQdiuKofraWDP91OC/
Wl7NYj1jD1ZDqfVakX+QAYqACjjUzOEhhI7oKKa24Pfh118z9H/ggGw/p4owUdhx8r0WJP2jGBCe
lqc6UfTd19PiafBrY2dC/7+u+Y6/T3m3lAFGBYPZ0EwFxUjTvi8MQNXZ/K76xNwi5oUWaUfNSIm6
FMKRvweJ/5ZQcXl0m/gQ98GUwWUYxEtHDLR1zde7XeDD9W6vobOgB5k3IR4m1HhtwRC9rcuxeUck
lMb8+HMtDCCwCR9TpDnxZ5I80NHaI7lQYwLDAQuJDEtzROtIojx7Ign3maGoixCxn8PQ29UhVGmu
upnd7IsdhS5TOS3ta+CvU26+IocEKI8rb/VPwQGCf8jmhYDK8nwRxgbfAt3Vnts6+hYUVnYyZ6sa
HWsZ99a0bRTPmHs2XfhR8mYmbp0xx/x5rJUlQu+3lJODeEOJYto1yeS4ZN6iOvx0zSDdTrjakeIf
6jlYnQp1xU862CuduqTCB9F8qE8/j2afAoXcX6ZRLAFBzMzmNtuSeZDmbaD52jw02o+b50PUNIv0
TU3SA3OjKa/K68d4xsaNYImA8zXtXppao5gsLmN35fZZ9iwqJwN3pbxHPen9EtbBJS182knRYnVF
q3P2npTVPog98X0c7FdD+P1r5gvrzqxq/RCltnpqw1KF9GYEFFmkyl63UxDaHnwlmSGUB2F2P4fB
NJ1Fz65lI+DxOssJ2OCbB7VdS2OESg3e47HqofVp9rWLOA6NcfD2qPEPDUauwE3+6sLgR6g6VLfQ
c7kD3j6dAopxEO716WZy+uIRaGKAmLeZf02GhAhOYo10RvZJvKmImK3czBofWvjedgZtjVpYrQPP
rVeBMjVfy24tEc9hCcPhkJbhvZhRfRptOWM+5RdTSXqYpzL9azMpD0ETey9aE5obS4VWnxp69WI6
3mOdieIzvCovk5rmj3TiZo+q7bBQKJF6kqacQO4WQRroCqVLsVOq9xQCG+MTG2dwD1rxXYvrT1Xq
0exi11CfQeUAGXA8PbA1RDgsHLJvZn5wprj8nnYlRWpXiy+Jp5Q73nq9cSmYPwc0ZNOSSUg9io3R
aP07rRwCOkfbO06uTvsej7tV203Nu9WlW/m6JMT5orJGfSysCia+zOvvaXT7OeTAuw7QnNJO8bff
hbSSZFIEwr9k27S8Bd9ixp5yQT5q3qKNrUvoqdEmGsrglaWeig5skG6vpoOwTRLwn5DmhA4YZGDJ
tJemFdNu2tWqeyCZFrxaM814qUHsL2fDxnsjIY1gbReHr2yD7+HFb8/XC1Fo91M/fpQnwquH7E2T
XlooZ67P7ZQSVh8r2kI+tKWv7SOqppU43VzSD0iuL8kmN8LfseGLmkezaoMNcM0vWtMBHy3HpNzl
yfQN4PC0bdU6fchLfihlbpSv8OFFiziu3e8jRWYdMWrWbkZ935JJ/hxmFmJ2U4nGFFyKa1MBais8
FMNckhebQsuaC1l1FWb/OJoFzmdZ1REsTwnWunChIpeD2yY7FSTU/dUKa/K0QtmJKYmvAY5iTRsj
gh7chrTbp8tcseLhJAcPGU7oCGd7dN+6KVpPte+95p4dHPqapjIzntzXUB8hK83sYK3Pptt79pKv
l7uTs5WRfC8y07mXp1oJcrcq6TISH8WjkVjXIOEU+hFyoAlSHC6R+wLCiTTzZzKEO89kaTL1ZnXs
89HV1mNhl3cDdyeo0GtHY1cY1kc1grtiJadyF81HGW/IjyAdC2jek1Rf1iyEHrTW6faRkV6klVt+
8/CnX9X70WLtR6yeJL2MNQK9voaBWf3tGtIvXUM49kdSVS+5mt7JzRBVLCg2Wmrotp6Gn4Ypufrh
S9TvRJ5XO3f2/xkv/V2V58+Vz5ZDGN6h7VpQ5PORngIv1xN6dZSYZPkwoi2TlxM3pl+LTgse1ePU
lwfpcmzHPcuvbOXtGyp8u7IolYrySv/pPy7v5ITeWD+KWgtYF/2xnrwtBdu418g901ldizeSJv07
GfBu60HTd2fPZhD2D+RHWQglkX7ya0o90m/ELl/sauLZporsuWOdX7Hf8HUDuqc0pMnNpLskVZX3
WFc+V/D+Xwx4jO5Dt2IjMPsFLNVQQmQFCS23u4MqSOx71fX2fPVIdP/q26g1tJeSeGy2/tzawXpD
OXs6IlGzJXs/ikit1lOvD3C046OZHlmiqEVUrURJqIKEE+pA6ylK7FnpvCo3/HmtJ5Lm6qEUcCv5
hWI+yZBfJwzAOdkqR0A0XTV9HvT6btLt8KLPVlxxT8zT6DlSevgEa3vfiYm0Hfop3n1qpx5tRul5
sPR8D85hnyVJc+h8hDOmojmNMxxPDvq88Yot+83rIWuRrmjeoAXzIEhqLUF8xhRoKOEpEyK5k+Kj
YpflrbY3vOF0NWX+0IyhnCigG5FWNencUB2npAfMg4R98FAGZgDS+ckYRElbges9TTHUkyze7btq
NluPFYtZKJ/NuLGrpV8Ua1ZX41nG5qHrLqOpVa5Xg76QvLMdWfSSlsqToXf60/Rt6FU0mpQxVxfC
DLs9bd3W2oU9ZGdGrxn4nL9Ub+bYtJo3P4CZ0M7EdxHW5goNV7bXYdxQxDDFPcJR9aXKzOqiwZIg
XVnWsR+fI+CzsO/lpAybXY6n7entKLbs8YDQ0Q7sHG2RB9Uq1MIntUJ7mQXNBLhuBnrI6WtkqU0T
fEkG6gC3M2WQ5fvf476dZYC98LGqjUtqmuPbpLLVJ33UraVJv8DnhJsXfFnTNUpryKk5DbDzkI3i
PLCm4cs4dQCHf/lQWA52VEhL2hgbcxY/nhYdVJvRELEs7WuExQYRHKQphyn3M8pKCbwDUPPl10At
Qe50LedjMDjI0s+nyzObNfXNYtvUotwmQVc/+mVA/61pd9+BRnGgd1/VRAUMUBn1A7TQ/d7XeDx5
vQBa2CmfKU103/VIZ5OuXSCZUvepn7b+pu0sSugh1X4nq4ITuToWVB2ME0av9rBLZMZLRwcDguzq
2cpU42XAimdLzvV03Mg5dY6c54oq1q5z//c8OafNGOhf55nwIcJhF6N5hSbN0hgyKmqj1+5Amfcb
HgPFU47GzSKf4UyIOi5McoKRQI8vDc2vPbioxdim+lmZqvzQx2UOPx8JvpK1WTEZX1vI+paDSi6j
68L4HpipDtkBExrsyQI1+s9Vz4+mqgNjH1oNX9DS5lE4XzuJ+ofBV8LXQCNtovdavtWgUjwCYkLf
24cRPypTa18n3c+jQaAQqPTB1sjTGfgzh9xm5dHttMAsVPrJvOie5fpiKA3x5tv6uCnieNgMbuK9
DTBXBpmZfuEx1dzpWhrvBbfnZ/5MZ8GND75GL1mU0dQ9e/DbwA/Rqmt3VLpn1JgHMud1tpSznVrT
j0g6wshsD34Lp0aA14gf0ULpnumTJxGsmtPhdiXIRdR1Pl+Y+AXtadWh8uL2mLqusYT+WVkiiYtZ
23z489A5woBGcT68Bs5HsRK9anyTNrc4eVRO/gW0Ha32RfXKbb/+q5pzDnQ2fGfJ2y260E2eC2H7
AGjb4ogwknowwwhVLmW4jyt7uHR2Ol5g5mZJBFBAuuRgDeVSD+r2QVpksIfLdVaeEFSsEDq4Jm7X
qFxu39B37m/XCE1nPLhB9SpdKbeSe63oAQnNrcAA1O1DN7cLow1uH24m7NOfQrWBVEl2FMsJcP2Q
pppz97C05VDHXkyzUrmUF/h41d/sKPQfS910aEi30u3MYb7SbEV9NXVgGKJBSwtib+21Q04Q6M1g
7ctJS3bjnFz3dZBKQRaiSpsF6UsABQdcMUKDdDlLXqKs1HciqOrl2KvJC+o9wVFkRoUwzGwGdCnp
bv4irVIBveuWVbOc3BjJ1cgoD/LoNiihQ4lE2hG1LOcaWftteYiaBlXrotXuhNI+ey5cqSmMoy9h
HdX7aoAWVJqRsBKYxTN0NtV0eMmDEVSQCfOpnEUOyjl2Q5IsEmH1L33oWCcoJb5ls5WR7riPovFV
zjVlYjy4YXGWJ8a+Z5xHHw7zOTIxQ+tS2go69byDvChs8IswDcxzbsYTr8l+yKnBDOIXjbuRH80i
bPEW8lDzWcZliMRGFRlR+dp2b64oszuroK3haICi5MXrR4hJKVXSLZC/TAH5ydyt7+WcEwED1qMB
Iqh5kp95iq5NFe3lrAKd7cpkRb2VZt6RJ8iGQV2bkUbdv3AOmVeEp+LPAf7BTu21o3RPbYWEFLy9
P8Mijf4pKBxWrR/q9UrGwDdAzNRM0xahpstPU54o5+XZURtBUh6YEGYV8DMUolf3LAfIOfHIBtJj
JcbRaOGlVyimrxrPcPmoZmdfVh64UxnkhCCp1YnkYq9Pp9swDb560iMz2TuWvtNmS05KfzyS/6ZD
3K02/YQim3RmGl3si1sQ+fPwrq7aeUGj/NUVoNso+YLU7TVUhQaRHOUQ+ADDuyv2UY4OWkTXqbTM
HsPRnvk4fsXIQ9ixIPnij50jDQAn5gj/ZugX+9KM6tew5Ok+uJZPPgaz0svHKVajs7Tg0FtNRjc+
sXphq5EfY7+EqqEq85WnUyAPJ8WY71jmJUC+dj0i8riK3CiIlix1spXR5fk6NvnOLVPIgGC6o252
tbXKfUCdaDqmpm5e5HWcggd4Zpyn+Xp5FDb3FqKhckq6aLia9mPc/CVdV/+UwFkSmPVSvgnp65yc
tl601+6CToM02O1NVk3cI9EqrB/8iW5R0zNOzbzhquZB+hUoKAJNNU4y1Cz73lrwl7r6bmHyrF+x
0o94eXnUUNddtnBIf/Y8CA20XH0bQrvZDq3brCN6+6Tf98T05lRTs7XUElYfs0TlvrMCeKIiCCjL
0ty0adc9jlCTP6ImEDiNeZEeVij6ljynsrAn10PDK4OEU3Gseqf4dveIlI55Rif1fzk7ryXHdWVN
PxEj6M2tvClJpfLVN4y29Bb0T38+Qr1aa/fsOTExF80gEiBkukQCmb/53QsgCPJRFHpLeXGYJT87
oMQrG/W1t3ao9kOe6VejTROIhTbEFW4UWha5r+FXGRSR2z7XnUPxhQuwis6uhd0cZZ/Nev/iYf4g
+wLStSddFwivNZH+5HbWWzDVP3S/6F7iKrCfS3sjlAb5KaZ7xUBcOZlzn50iiu0mRbOTQzvXmLaI
lQhuFvRmk+89/JlHH4WcJ05Yr/YR1GGh6Rdj3hlhY2U9l7nxjNukcZKtQG3IBaGrvka72nz2Ir8+
z+NlZzGPVwX2Bv85nvxtv5advjHVZ2c0L04WAlpK/XgxuYN7sEvsbMu+NJ94SJlPyBWgwTR6xb6p
Q+sp1/TggnPjTnbKYaE2mNgukI6/X2X1zwVktau8Ri+Ndjslo7W8XzRo9ZPr6/FJXuOjqHdw5xc2
59f864VlM4jjB/ycX2270y61VYuVmoT+G3Ipv7zamH6GxkuhGCnMa5jHeNFMn02EVNkwGYCPeMxs
qtqajknhk1hT2AQVICSvkTM2y95xrTe/zHZB3iH/MGTPYj7UQQ/nRAEhkyPM/oxjhTjrkfUgW3KE
Uwnk1D2z2curvC6L8Z3zvjmmgzV27+B/Byq5Banl9HvYwOVCT8Lk3OGTt8+c7gIiYlBRO5+Pke8F
J039lCNuIaiXyVm2K6pMIOPUozaHZNye2JzkcYU5dtF2l8JAAC3GRPhzEka9qlRtPAhh+O99/eJm
evk5odi/6zus0qwoqchBppBikklwC1XwJvHK8gndzfIJfV51EU5huZcxAzGzJ8iSMQLbT9D5iief
JCzoDgziZJ8cVSL0ADGjOll9Z1yM+WDlVrfsrSbeyJjQEuOCmIRxcULnysZFP9xDldGa50i76oJ1
wUJeXgIV5wefLflFQ6n5MdkJMubzQXE9Ul3ytOgqTgszQMWX3dHyPkgM7e/h1HstVqD/NNHj3g9U
Zvemj08gqe4BsR7yntOsNhpG/IKL7hnCL7rMrup/zW1ni7eR8svqvI0SqPhX2DZ2a01mPY9h4q0n
xbEfYkNohwg9pRlWHVyRXDigFwdOy1oZg3A+ka50N6i/D1ttbioU71BJst5dw3f2MdJ66yKhyF6E
SFKkE77sVqoY716Qv0IxtB71IY9fJqqrMiySMD5iNDssZRMfd2+VdZn5v15klAn6a1MNeovkdKmF
3+zQ0ldl0xj8GsbgEuSzvp9RfrCv/DRVUDUd6v9PVeU/yHCtwUsYayTPW9TyP/LEHjBE7W0KzOia
Uom5XT3oOmlEJ2sfUzc7DBRjPknFoOABTmiT4jv/aYzho9+DyVO4jV5I41dI6hBH7Ua7GUiaSRB+
VhMezlb5ESLCz0JjwgipQGwe1SNtDd7yQfXJnXTsGE+dpkdLVAHbz7onBTR2RnwCOZu88Hg5yjJ3
HYXdZnIbayuL4/Dblj1VnjdcyKrjWNbBSg4zYP/Ae6vzi4mSx3UcrQ85bVUkqOjrAVCm+VXatdv6
1adI0aNy7CZGWpRoN/n8i3pyn0JwR52wK5gr9FOpRCsLdMBejN+sTkW8UzPG5zgJjV1JbbLYhrob
7nI4T+jXUkdI2sbbqk1oQmtouubcdFAYhrg/klzVMEK4xYro1AToD84ty+zw1S3L2UxvVI51WaCj
1WfeS1SNysXy0gfZSgxzepk1T+Yut+vbY1FkzZy2gE0ERe+hqKnTRy38RV8z8dlMi/Ajc73vZWcp
P3zEBilWIB/asNBx+3r8js4IrkBRb72hHRPNAKMKaO7QrftoqJ8nZRiR0qqQnJibHczkR08NEZfF
RhVDJNCa2KywyzF8/1zqbveMC2HCjfwpGnoafVahWI3IgexTwnI4hWYFSZPOUCSMSLQfSG0mDwmU
gg2vS1ErMTCq6thfTFVmXsoWr2EJAtOH6leujhn6ARTVHBa4KxnXumGTs+l/12pR7gzTAvM2GPZn
XZByFeIrv+JhjfR5sObW+kv3wxFeTJUi4YLe0UoYuH/GScQiaHAO8gB9A0CmPGUgp8VoO4dqPvzd
/6+h9+uNpu1+Xy+D8vJbd92QL6hy/eq25I2GEjMNRwUW4qjFLEzgVmhLANQOL5GnhF/1ANPHqjO9
lxpZTDaeiXohPa5tPRizKLDV4qjEAjFY1U4PdWb5VySnum3ohayYh8a/ylgPGwLrXPwrulwlMZx2
/B2m6O/k5VRtWyDPH2Ntf3VRWHqsoTA855mxRQ+6YrfaTki32yCRue9htjOQJALF0D74uujdE9qg
WAuE/crCRYYkbeU/NYAkdmqo4whBIeUp7PkNlaybXo1Ew6MIqVlqa379PpXDsNBtFOGtual4CsLW
RfSK5A8Q0855kuEmH7x9Umbhymet8M4zHkMT3+h2shfR41/Qcr2z7JQh2cTI92jC+H8dhn7aeX3i
rs2+1T7JiJ3azree9VwLTk4oXpLBdRaF2sUzyIEXx0Bq0xaYS+hzE4xdvav9HEePuQkxQTkoPpVw
BK6iV0w1gjMWjZ8YjH/mRfiuWqP1IkSub8CKFWvBF/Bi+DOS1kFXuxOK9eJSnDibZfya9giE6+iA
bpTaeGgtRGe6GeGZI1ADwDdOjuOMD0VNKthPqYqTytwrx6HFuqxZAF5lqx919CAyIJdu5V0BCZcH
cHb2YwgUgL9bMXzX2ortRZ598c0Yi+qpZ3mju+q5LTFplCNKVOWUIv7ekLVaCpd6vD+B6nBqR19N
HrJNonUWvTKd7Sp6wDAj/3BiLQQtlrQHy/Czj950lz2PodfWsXGVK0NqCHwRHx0i5GtWovrWqMd6
EQbkRxD9ChaTBsSl6EJ8IPgzj3Robo5pINALsvMwlDxm+P1bL3qAYK1RleXVTMN4lxloenu99vug
ptWThSbH/h5vQF6m5tDsx7zXYSAMw6cyFZcWjPMvP0uw2FHT73lERs+uATvBukw2Xcs+UR3U/mhP
vLCqZ/ZTU+LcgCF98M0p9U2sW+MvI/API9mYL0Iv6qU6Bt6DhSv9QknqdqFCr36LjDw+IM2Dp8Dc
rEMcycCsUKWbm3qCIkeY+ThlRXH9RuG2WDma4+7GudfWSRjZZkVyZ+5lMQRvueF/QiE58TaBeS2q
MrnKmcoWDkIh+hdgOuPLaBQz4o0XMHQkaWcB2XYYvgLoan/57t5UG/GTYjB+iIlWvtrQadZiNPNT
ppHct/CW3o7kea8qcMnlGFrF18Std3D0ml9ZZe17Ei1f4jDACyuqp2uiR5C6FSxXctzVTqaKMfHk
t/qrMZdqXciqP+12yfqv+cUt4EdmJ+pbk6YOYAKv4C8OTjxi3T6OZqyILA8EsI5/soV4+wzj7w5K
/gJoVIv2ldPUR9RqBDmt0YkpkWAHcpQH2XVv2noEqMpFt+xf1+QprAqt8pQdj4/iXM8HAeZkhVtI
t0J5sjiTXwLCJrs1gaHUvQfP3YIVO2NkL6yWV4+dRDPsC5dn8e1gFSjKu32zqfoUvOrc0Vc+wIxc
6J8IZvn7VjbrOHZRIQSwOg9RrclEHtPvKL5o0ZGKeI0Jxnw6Btp8OuViW/gdthtzDwYd0bHr/Crc
yNN/jQ/dy0iC5eqZYhORHXmfVCM/UVMEUjY3oyYQO8Pg5qD5XfCuthgokTSZdrKXJ3W1mIq2P8le
iuoodynqszVW1fM85dBoypucMmoRm5ZNOWVP9WslmwHLm9uUsok6xNYyKwfD+Fw9iIZsVQAdC5Ey
Fe3oPzF51jv+dLD6eshuPTL415j/FmPBshNec6LCYyIm8NqUGYRwo3Mf28DBAgguV2oXKLL/iZu4
Pi2yFMyEHMH+1n1MZ1RiQyaWCtU/l+o1X41ud3i2zUOGg2lQlOX+nGwRFHdP9XymufHvMxljq/S7
969x/60XUIJ7m69Ig5OPmmuS6M6hGeATokQEQ9b1TNNcylPTnFh1yNPbADmWYp6+CN1O3C6VsVpe
L0//dRHlEudQalazGjGChiig1LuoA6ibpbg7TVkQwNnQWFbWwHSq3KP4+KdjxJDsDH1+KYfd416C
xiz3C+D2pKrdhexuTB1r9qA/3scpsR4dRDR+DJbl7BvfUzeOUIcDDjrDobPMHKm0uT25KaacauGb
63u/Web0y6EyeBt/a+tmoIMLBASK6tMiVi+5m09fg8Ku12qaN4cwivpnXWs+ZNzHMtEaxwGb5DBn
mZfqQXDNhKY85i4KavyxN6ta2ArLjtAQO0qPCJ8HA6KzU9XYR1CWt9HyEhaX3iUpX2SD2h9X9Zay
8ShxnWRMHowUbDEQXu4qKkY7nSvm5OnMkl30IjdJ8iQev6xcOXR9AjU1GF99I2uupapX17RM3syy
HD/QTECdcFOFpfravNa+070KvzM419HrfpVY59/ntoHwZBZMF2ja7jK2C33TG6XO/gqhKCBLP2sD
RXw9SoeXqAahGarsnqLYH15Y6ga7lhX4SvYqokhPYvK+yc60MjSWSEdwCWm7jKZ6oxnBxRg7EI1m
5Z3kIWspci8sf2y2uJbHeHfN7Xu/PHOqdqeaqX5o20Rtt42Ct1eZk1314rI7Wh25ioXvKy1eQrSd
+SDP/oq5qQ6VnswkCzEDCRHdBO/jYrGF7V9wQZ/898FykAse4gkDk//sgDCAzlXlqot7B/m94ILI
enzi72X5V1zO6YfF84hWx162BlvvqaqRSJ65QZLjM2l9sbfMAq7WP7QfGbfYpEFFuxOJGLM3GHcP
3c5c2EP36WRMzvlnrAz9NbseBrjWVWJnDlOiwGZGrMPyW2z8sriEidCOlOn6oth3bjKf0pZnOUqp
CyONHvSw5O7j+MYZCS/zjGVmgIbQuNI6pTzbo4/ysBbl2ipW4hzQ/dxrsn7oO28hJv5QwCrz6eox
eh91/oxys8vWspn7FsZJMYg0cMPxu6HF6NEDbZKdifXEr8R5ZYz/SIHxsdKU6B0so3ewO+QM5aBg
qGpuV5UOuoH5+VmnS/CQ4igHD6F/qilHX1281V5hi4JoYw6RWTWytHZ0e1O6yV5O+XKDPpT5Z5XY
yaOENLBGEVciMHjSxzvSAQz6X5FC+4zxBXkELCxueIn/+zy31xHWx32OfoAsBl350OYjmAISzeGx
Vv3RXgKgBxo2H2A2Nqt8SrlP5GULXVFp44cMwuqDPGtkcJrwRkt0vBxug2R/JPTm9/jbKHlBklFR
R+oMaO5fk8ju20WxEyYP7aFgR3RMvFZsu9bDCFNVjqE54CUmT6M+D2BYERz5QXLTgNQA2s/pwNhB
dOTvIPLJhsS+cozIjiwKTMK8H43rx6s5jYgHzlx0lJXI/16UlF0AAqqjHInn4qbp6/xgevh/VRBU
K31Gk9bsz28KbLf2n26h4oBw/tMcInSqF1KbTUP/SKzSZFj2lZUcBy1ugu1dya0xxtsLxBZVlvOf
5m0GFIwG5HKyHlLn1F+1T9uyjKs8YMvRnmJ8pcY05O7VhULZR06d8X/XGtdcpOY1qQIYI4qvzm4O
v2Me92C8DB0Kr/NUsqPAGHsx6lQY7zFVtT+8ZGqOciYZ5766EuDHoRFxpaEV8aPiYDI4zy1DtWvm
lGfbJ3lN7EC47Rp9H7HHgrxfDg9Gw/2q872OFWoVL3IEO1peuI85qrVFsWseMPrBSinj4RDMF5Zy
kDz1AwqPWuyK9X0hVs+ruHvz/2HB9r8PEYlosHhF+n7o2PhM4BuCNqgvPnBm1Ibng90/BqM1HFoe
8xbANGJV4byRgTX3suUkdX3JDa26OF71Y7AqUNV/QnLEqGOB2KLoi20nUsRJVyonVFYjrB278T2d
oFMOrd88DX1mr9NS8U9e02k7E6uog46A84Nwp2BrFE39qJhWv4qzKHvFfY5Nc2e5b2k7dEelVcFH
USBxgWlyCLIBG77qqOWR96D7AZ1tZ/7ulCN0fYwfTD1cqGyM1dSKH4u5sBhHsXPGlGwtW/KgcBc4
pEbzoxuDJF5iftRvS68SMBZ8eyXs1DyIALJ5EIXK1hwn96XDBXQT5/qxscAUUtJ+9KKzY1kJ8o8c
Ep7G1wbp3sx1sN2eW7d44B3YCyoPFCCmmWsnvvh2ZB3kCDVN06uL+PKC0rW1M51ADZYQNIAkiDrc
3mdXM4RA+5zC+T1WiFRZT0aareQ0csK2akd84TE9keOs+Z0NWIHuyzAsFre34KkGawNbe8EIZQyW
NsoUp7Dptvf33NoGJj+kT//z0/XDiIBMBmh+fttyODrst093D/35hPd3EJsuJZE4sHe3l8zZbgBU
Yflwf83YcVDgyanA3V+1ixR/DRXu9yeUE9ZR/vsT3r6tKHSR+p0/3W1u3QpY7/Dp5Gg5v/yEAuG0
+5vs50+YNbf/v9vX0peQwJPh96eTV6uOdVACF1TU/EXIq4ss/xLrtXW4T+9QRsTVSIlXwPCqZ3BH
M99VLU8lftVPlMqehe54n5Bv0NjLcUvONb96LzDBLm0lOxe6Z669CSuBxiku3Jis51wnIxdOPneZ
KKHqmZr6g6IZX2WnPFSAMQzLG2/j6w7SfEMCdCProX0ctg9umfy4j/c08oc881lwuuqqNRTWetUs
054Nw0rErvYUBoX+hPLVgzs0yimeW2PlYGAd89XKTjnM9pGsZ7UdooPJEL8JkaNwkTye55AHvSmH
ddY5+HX9ifmJ2Hi2Iy63VxljQc7f1xfyZeSwxoxwBbHL7CCbgzaKM+DmW0teNTTIGVV2hRzpn/cb
6j3oA819lKEYwYcdChIF1rK8NxlDM/xXoabiKFtpE4cnRxe3PhlC25086JCEVPv+ucj4TIKuvX0l
gP3LrRpnwPiNL4N3Mvw8PwtFg8A6BtFFnllpBnWqr8udbDpWipJ7pYNAiMwmXv012kvUYV/DdrxP
IEfIA6+AS9XvV7iH7aSMIeP/8wr3jrRqf79KAQkF/XjWQ2qHRrIaZmugzKS2WXRsdEuZreKCZM9y
HjHryRuOVJ1dyu11dfY8rBIGNWyuBuiCFfUc+0UJ3WDZGfnwYYke7/HBGL/FRXOq3c7/5eFqp+Xh
wJqwo6rM0ixYpK7O+kQNvzum9rNxAuUjzDwXhTCM6nV4PasMfdUr1CW2poahnnm72tYOO+foKJ27
93K33g8Kf7lG4UgbFlZemv+dH9f4AFSrbLFgn48aS/7G6LK97BkMb2Yc5dSSF3qXjQ+3qGN4i4EH
wRpERc5/QcP/cr6MREO+X9HSTauxPFlW+VzO1q55IsynCv2hbSTKfVRrETlTL7ioHngQ8MUKApRd
ukz0rDlNwlafYlW8yrgbJMYqnurmwN1dg1NprPLSUT7Bs2obT/dtCslcPvSnQm8R3e3NcM9PQ1vL
MDvEY18N6kt8tabQhQZmp9hReR48yw3LRJKQVHzTI8ZW6VGIsoGjPJ9OOqoVrqUdei3AdjYMV5Hb
letpzLNXz6Z81g6YI7iOnb6WCrYKdgG+Qza7FspVXKi/ZGvCcfTixd5JXonmi/WESvoSbWSexfPB
zXcgS5oX2eiTcotye3OV12bx9GoGkXqWLT4JSsR+GD/IoWkPCLAlVb8nfaC8ZOw/9/wUSnVhliIi
V8/BGLRoibexgVF89Ds2ZfC5ULgWAIUt0n5yYDzo/3TPAzGMKw/+WIA3/hMvrTnR0M3ew9P0luC2
Aqy6St87ZdSR/+fJL5tGSc7TiM3gEADSemcN8KZaVfwIXX16a62VHKTlXnoxyo6/Y2Zw8UrdZ7bG
SmC+JHUtyvmKD0pg7h01bo69M7kn2TtR/waHFLyOoKuultGc6ybN3k3NjY5TE9Wk47mo6KZiY4Ox
2MiLrFJVQPlGbB5wWDmi3u9vgpkxKQ+x9OXxInx48Jb+HTTAEpIdRQoGU+b6OSatNSatfm0To0Zt
OUrWBd/wRnb2o+tfqDPeWjJUt32wzNORn9B8uUdJ+6g1FhWvoaQAiRDqq9IGMdsEZiIR7O1jyAUg
mH9plviGsgOwn2imiZtO+ZiYlbW1/WnmzA3IHio8sr3WFs+NbnoLpL3Lr8KBPqXNZXStxSwK6NJ3
26/KRZIV6msZ2pRaTF0nkW16ux6FqL2nTDOepIzWaMkWryJla8YfZf+d/NrqNlOVJ/uy78yviQlT
wYYY/tw2ZL0aTN5PhlpQuUuGYBepjn8JHaNYuVqSvUe28iNzHOtnOlxv82B6dVWwWvlsrb4BfNUp
Vw/Vh5U/Tbg0DenrhK3VS4QfxEsncIJKnPxJhmJhTgtYGyCr586qzapNQTp9LXu5NyYPndkDEZ17
S/SUX5rjfS7qcXNWK2keZL/jZdm6dfgjUz5zr+1exi5bVQg4v+OlpQG/iIyFbBql5WzssK2Q7m7E
OzsxrJySAfrEPNjI/A2FDxRQ/Kx+glp1Cw92Fh7zYkZHz6PSgt8c9JFhO6qtdeyVBjNFS+lPsz7F
ShVhvzTtaTjJmDwARRhO6XyY4sZeYenEkPmKHuleTHHnHtnWVSRa790yJnuRgwM9hZOqKtJ42faT
fxZ24JyaAnvq0Zjcr6TgDsHgT2/lhIFD4YtqCycz+gjMCW+J1P2qQGhe5fqEwU6nxY855Rtovbrz
NY/Hdw3ziYDKxiL08x5cYx893g9O458EC50jZMbKXSSul+wnxQ4XckgaOb8HBxGqy6aanxIbatPC
JlW3qKxG8PuXbXYXmyrj64msfHwUCJodph4oj2QH4Az4vZ5QVpLMgYYWkJ4QNSdYBaMXfVftNjpL
dsDc18wj/z+uk7OY1rB3tTq6qBNUAUVQiPetxHsKrd57cgXwEde+ysiokvRBJqdZyT4Zs91mM3gY
bcpWaiXJTvQol4WYwOVL2xePyPQOp3ierPB1dzPhIhXplv0U4rGChGbGxsRobBwkJ/eaOsBc6JMR
YVvK2ofPvkoLgWpjnMRrAwLISQOV7dZ1vIzjpH7Tivz3mYxBs2qfx6FcgqGIvnj9L8Mu6g+ntPO9
A8FtLcN+EB09pzUp9nK3wjoGKYOsj77Ek/odyn53DZO2OI/G6CzkeJEbSEUUTn/2DDW7+rr5U8Yt
r/RZB1Q2sjX8zjy3ml2aoy/cWxu0M7N2H1tZ8BGbFOfnuNIr6TZFgm0rm7w768+763t3WBfzu0Bh
5li1zu9317GUWva6vxFIqcRVX/ysHO1CRrbALBObTTsZ1JPfeNWxKhB77PsoeZ06IArkaYqfsMGX
STOYl9bQs1VrGj5SlwEmIPPZ/ZC1yri1sd717PbfcTnWVM23wHTD164zj1pq6x/+UKFDlifhqdJa
6PGqX6z1zHfeBz29+JGr/YiN4glUXPZuBHysvi6UY2xM/Ql1CpijZig+wcrvA9bePzS//II1l/mK
q2u+cUuS70bUqOc+mKJZNNP/kijBWg5FDglHJ68ULwXs702HX+5Bhcp+QT1qWOrayI94NDvEx0cf
VNtkOnsj9nZsMBIpFvQ+4dC56Kcx/WKV0bcyE/43MgnnAoGOn5U+rVVu++HC606InhTxorWRv4Ex
soD6sTGLrP7pheojZmrtN6OLfk5daO0U2+s3Ks4jz/gxt0X5jFxE8dzVFRvQ0dc2MtZNZn2BOLbL
i764jUCuMFh6qUkaA4e5sYiewjz2LmVkgWKez2Dii1WbFtG6cZETWYcojPE/4B1rnaI0j1f2jVaV
PN16Gx9eUuw20TpxEC+i3N0yzz+X3GJ8q7dL5PyhVmjreIiaTep2yiJWUuXiu72OSSxAuSQo6q9d
/Ab+2PmW1q2/RGxcO/EfZp9MhJaX9dzRjt8zeMhfY7uP10HNPsAegaiUao+8WhI73yazhJHRhh9l
n3SbyI3VvVJa6pMbh1hGzSOGzn4x4GC+RrkZ7NAHdQHv2fVrm2nPcgCSRNkCUT8gZ0LUW12JdL4C
6kVAMYHXiQ8HTPZOSbNyU2ME47RJ+Ibiv75PTa9fu4NqfbHHdhU5+fju14O5c/Ec38h4rX5rhij9
bLFz27bAj7aaF9lf0iyzvhguGYUhVZ1t1fbp55h+k30JHOcN22pjh2XL9D4aYiXjmsVGNRYZ1r8I
Y76RUN7JlyC/46wiJdoadqosayvE6oy9xFGelXPzHpMdZlj/H0N60zPhU7Tm6q9rB5D2B3TscbRE
4k8e6hicchWVxr9iedYXF95EvKVSgBfRn8Hp3IE/gYvOtvXjr7jeQLkNg+b0V9wPivzUgvjvEntc
CljLy77v33NL1NdqZi66aPgc/4RgvYsr5jS3EFW2miQSrFiFbW1ojtqqxFHvGhSWsW7MAcGTzvM2
pWGWJ4+d3g5W7HBUG/4/KYv7+8D2ymNWhN1OoPJ5snwUdZqkpIKh4OKXoIX8GMYCTQC/Dp4zrUMh
NmYxGuvqGRhAcaltQ93YWucv8tzy2Vjfvgt13KGRwM7UtvOLjMkzP/WsA8ygs2wZHg72C6BO1UlQ
kIrSPr/cYnGdYSGYqSmu06P6DBk8ODRTDYDVN8eKvV64BADdX2WvlTbVyomwB5VNI3H7B+zVvxV1
pj4Ls27PiC0+pIGvvDV6HFHRtZKdbJqm1i/yMvZvvVE/bU0v8Z+ongYvjd6u5Ch3Yv1Sm6zjVdiK
AL/QmhmtiTph78cPYW02b5FZL5PRQI7ZIVM4mV27ls22SX7AjR8f3axLrjl7T6tJAYl6prEu7apB
95KLMtyqCiomO7XA39WxLfFUu2SBzTQ6tSrmh0ljRaeOh7/sk4egb+p1q4f12ra1KQUI3T6alq1u
AxAk+zzys4s8aGaVrNTKxtDOKPJbLGqmDLZSEOICagNnnAfLmDyDwVnv1JYC5z3mK6G/Qu1FW4A8
LKd1lw7URmYNnsxrs0MMqWmb0n7kOuTsurblBuW9errh/4rSAw8M92dc+b/0dlDfslqZgCWJ8NIU
wt2hCB+htWib516Dv1saZfWmxWVEfaPqfoLltQzD+2XU8Uv8kteqyRNqtG+HJnNQqOuya5UUWJr+
Z7ybO/+KkdvAcaVdpFb4q7ICoZ898MxQMtRpbQIsOBWToYGNjH8icD6i6jKOR3l2PziWlm21pIVF
jb2bNx9C1iGwHufT2KhfOp0K8d3oTcZ1BZ6+jN0G/xkne++Dh1qr1qlq+jsFNtoWs9URtJEdveua
oqAdqFr7WATRe5hkXyPbExce3NG7OVfBU/EW+M5Aajh7lpdMldAPlAz7pRyUsoMF+QXbgywsz5SR
x8bUwyyyBsd4tWNTW2XJKC6ppqc7Ta0y8AuG/VDFaboJ8VV/ciCJLXvoJJ/95DyRZJ+B/Cy/KFot
fJjskc8yJDSNegndsXkyBU+QrNLUBw2t2kPuKsFuqtTpUuLOvRoxMn3re3bJ5Qf3nOzBtEpKALHo
FyS41GQFvDV9CGaalNdChVzItjwAyYtBOLQTHo3JPz1yDjlcjrldI9u6gmJr332Owsyu4Sx9rQ19
8TDkFVJshOI5BALBOsV9s5UheehNvb2QK1jIa+5xeabPmti3GCNuQ//MjzTY9jahmpGnyxJxccO8
eJDj1SlSNr41CYBYhre1SGwdpyquDk3Re6Tg2/DkCgPzdqDgj+jiuys2LuNzMVoNBWOjmp+5JeZM
RrByW3hnZmJqRxRbEDHIZrUQrW6SjQzGWu5Wt1M3QKHZJ5s2HtVRB4KmsZ8uglY8d30KEtz0SVZn
arZV2x5hxKE092NWV/t8zkzGKDJuJq9OH0tFprL14MVUi2xpq6L6wEc4RCeU1GKHMClszpyl8rj1
503UAmDhuusrpMb8wtk67riwZsBHVynRgQ04fm9z0wlbfwFfQnmI06x7+zOsdUAXugOMmSI0fg/z
he1jWsYwj9lkXM5mz8PAtfx7GKsQG5zAlD4kTVNvldSluJ+M+nNkY2wfcge3m9Cqlr4OKaBDkeBQ
e6n+7Ng5du+BBZN/HuxibvOcQ+2Zh5plViw1sG47OVRTm/TQKsC1ZdN0GgwvvUrf9Q4lIWSD1Ocs
RFnT8qzkrQzY9bSTbn80MYth/vu1r8mElETYaD+UvGPNlSK0Ta5i4ZLmihdBvWWbgekqeJq1SLLq
qijCXIoWqnkdd2g0tRmpQ4oAXyGRn4qwJW8Ru7ugLtxf1Ode/SGuPsvMKpeOUplPBii5TYOO6smO
E2Pfjpmxw4KhO8sZkfrJEeXyUc3uhvBrXbA65dk1545vM1YZ6J15RrPzyuU4ixSawKL2co/z33ZB
f8WoiFWHMCO1PVm7EJJiXJhDjsPOmK0z9IdQ6VaMMrtGTVm8Vm31WvSGfh79Ln/lXRaAGy0yMnPn
pBRI3blGfZC9Titi9Dutbid7qXpUqDv5Nv6cXEsa1toIct2DaM9gaCrw70b66UbqgzW7rtgO25PA
/x/WzqvJbV3Zwr+IVczhVTmONNneLyyHMXPO/PX3I2Sbs6e2T6hzX1BAowFqNBJFdK9ey/mU6uZE
Nxo0d05YAcxsFZfjeU1BWFS0i0qz6rdx43pS/lbGcQ9ABEosOe8+U9rhnFyp/NnUTTWs4yzWFh8m
PgzNsuK0RXGksI9BBneIg4RgMurOya8JQ0O+zqE1NDjhF0H/nScyCJn77gfMhy8IivufnASeYOqK
uksY98auoi6HWhc7vyQkhFfQbJtbUx+cJT9vvO1T01BgcDQVGx65XkNeXBgzVFERlh4iMtOGy+/X
GCwC3dNPXVW5T67XTV8UtUaYkWHSOuW6bAwkLyZnVALM7ajp0G1MQ79x4HFGDPm2lZU7zZ0vNc9i
6cip+AHCo6U1uZp10y159Ak2MecJ6iK9MVrlMQfPTJN67bVJuP1UK84Nvb8Aktyj/BBAOmCs8mjo
3uRceUzJMn5xW7NaqJbpvKBgNizR3E0e5UYO1hBPH53EgifQH+BsDcds34PEgflEkbJlXbYHHjVs
8OzMKpYebyXDjldZ5KaPydQMZBbINNwLi+x6J8ca9zJTZ983nbOqZMaIbjfl07LpJisgQp28EvPl
QEQ4a+Errhr3HBKXXxZ6by9SX36KLKqvTCgZtgPpp43ppuVSMAsJ4qBwKoCts3ySjgfWKo8V+iqx
+mLp/Hl2pF7ESCaEDvL6CU3V6qrAOXwos7RceallfB7a7LuVGMl97lTSHfTQJL2Nju8ROg9TNPKe
bHL1NfGb7wbv2Wd+XBq0L4EFhFoTLGFsvqI2391lFDGtA9sGSexYSGYqXbUvPcqtXfgmB9SCEBiS
xxPflr+UkRskOiAo3tWttzEdEJbwvQXfHf4xWikpu0gJpR0BwK9DCbF5okNAXsCH/rOWBYbIVM2t
V3RE3S1SJ+nWLPLm3jfzc+wOKjJkGkf/Mvkm1zC7EHT2r1ZY3HeSH+77PjCPkHjDCDk1Rnzx8i9Z
4dfewuuoF82C9kenbmRN3vZB4XzyM7db15pcHm0OEBePl7gMGx6yNBgcNqhu65dybLxlRyySaqEi
hCna8aNF3UQWZZ/yRVOa8YsySaxCnpIuXCvP+UQNm0y2X324dr/adgCKuaPgjB+UcGuWMKO4stG9
OiZwrVL322+eMWxLryBx12hPbao7VOlJ956Z7modsoXBgnRkiNRlXSMy3SW+vY3gJD9mfdXvTFs6
uGOWrpXBOY5x1S5kgh4EYpp+0waaucnc5pNvpTUK73awqNIh+Aov09U2Cust58sDlTMasNCgbxyp
rg9Qvx4c6pvvcJjEzKlQuEsHcOkRMJDe88N70UBQphylCFb6yRRJErRiiW2sye0o584alLPc5Z96
O78WZko0PiufKB+PLxA7y8+ZpEDgpVh3aphX58Eor10IlCdPwvAYOG+h3KQnGdIJJ+yHvWfBgAK8
P9NP0p3bUKnom8nnDlTGFmw61EzTUBrMyxTZejDVtrtrzJrCdQlQmy6FwaqUG/+oOs1ZqRsbzvoJ
cTgBE32HHo8I36PcByM1QF8g7KKhGAs8vXARY8ev/uKhP4VFe3juUVO6FHH4XCtZdUeglW/S2JHh
66r2RbbTcEGRRbItg/a7TSbkHplg7dz3FqWNuh8sedrITvTuxSSk8d09ugjAlcfoK2F9PDrFGPZO
EOWL2zhQrX4xVGoMqC5t13lvFy+FFjZrZDDzrRiamsnPj6PAL+uN1L85+bDsaspAibJp6fHWtTi1
Hl2dSr/lBKo4Rp7+QCpYWvodsou+c0ir4VoMoXGxE1CtXb3WHe0757piIYf110432utYJ6SdMmg+
y+DzWPI9DCV1OTRh9aPTHzvbguUn8p1TQZppAQtVu+ojimeaECnyQGrcHdJ4BJz4Ol8TmDyv6dQj
DX1N1LigiBOTmGwzCqW6jnulGMqqntxJSvk1AtWToXT2VEZyy28QtFBiaAXeeB5sgmX8zj2B+ewe
kiZbUgZhPuWZnCwCYAIkzvv3anLjNIwjjV9d3/zyT2JywkNMOPw87LWBq//WrLNgyh6C+Efh5vah
L+B+tBv0bai6SXaBToUV9ZlUJpdwk3HkHjZarhWX0S4tii3lhhiOd3XqIttlPKofU5u8nM/Xf8dv
CMm5DCoFCA/HC6TM2doNAvmhGSMLlaFOfsrj+7LkAXSS671v2zDctTqK8KHn1JchmJIvTlx+Vt30
LBd806O4R20dOBNRLm1pWkiua42h7xp3lHdgpVEyz9R4rRhWsVdMdgPcPf1kdAWZaZ5LKVheq3Jp
vtl58qgMyARVmSwjWyOtOyPMf3DKu/O5F372Wl5h50cZFE1BsyuH+s7mq7SNVLvb9oY9XGXL9lZw
QKuvMglK1UzCH6l5JpMFdJwv89Xsa+uz5cNzWrRK9UCCqdkUcZ2BdSnBRhPG4pmrumaV3izTyoq+
Flm/9LMyfpP9EhGENIifTaCBmxZ2k+M4arC0GGB5fadTyOkPZ7XW7SfbcRRu2RuiXMWXwDco77Tl
4uDqnQWesHtTvIgbpW0BxTcqEyB8Ex6hIg7XRG6Gu8Qx80VrGF9DJfeeKEUcdgrEqVtIT51nzuhQ
RabeN2gsABCmyfAwJHpH2U8pb8q0bV7hRT0Ij8CsQYwXxOfUrsq2TV/tZMuL9zBGmHuF/MOJ/2VE
6q82L1BPOKsAIv910xN0H9RgOKWEfRd94LhPhq4TDir7w4Q96TQYgosetGBfx+cAoB4VNWW9Lg1k
qj3ey5WJ4ueeHxfppQlHf2G3NunvabZqbBRnDP1JlicuUjfjoajmh7QEUqHpbbdvGqLXo62kn53Y
eutAml4LJ9SvmeZ/R6w9pQDaWeTgqJfU8cGw4MjmHhGpYdu3UfrgqVPkOmuqbybkWUnQKG+cct4K
ObCeC6if1ooSfbaHMl+R93SuydSAWYZJldzRzjUlVYLfo1JWYwlmyXdL5yocHccEmh+SxJ5tudSb
RH+5sUy7CLeYuNLVvu192yw2EddpLn3bEWyWPH9tZ3l6lrwKAYIxhvip1eITqIu/LACT50Az1plf
PUJBHSzVUT2NlXPUE+K4lmMr5xxR9+U4+MrKqOt+58SVukeHZLjkUxPs0oGQCyiDYJd7TrDSzUZ9
NQf49Mu+/0Ex3Oh3nNihtXouibcvqtrJ1h0ESdwuY288kEFY+rpkIBSVazt5AMQWF6ZCrMazdm4k
pUs+8nxflfiT76jQwNiIwGhyPpxGilWXiUY6OjS1ftUZERF6ebAoqWuadhHVzSNkQclO2OaGqrBf
LpWtduvO6rQFTyNnnVTBq111hGEsPXiZ2ChXbWJo18jxnY1PcbabGFsyUuOJAqN05xko3nRqAeNP
UJ+7UkseYVTguRqVPbBXer8XNiUB+gK7LHBQyb5yFLDeFJUw1DjJkdkPnsZTMmoTX2RJGg6+no0H
8Ni8Oy4ZjICi/lMD9ogHweiTVJF26CjCXbcQMO+SorfvZQRNZUttOfSgNE/dK7HSgDOOHzTL2EuC
E5jhdB+MBCxsYB6rwhrVleY7LuQu3YNHNNwxTFL4YyiZ5xqEoku92r2Uedk9z9JTtTOyEaPJU5MH
evfZRAgAcUOfh7y4Lp9R+SKIHulPfH5MMDpLGN7Tq91MysTNs0Ux8pXIZ3JrCvLSqwKGsPUweYmJ
sKjcuzr/JgZIu8prEqbRyrLK8QrDlLPQlLony6KN15tNNsytGts6+FdcxASnBf1iAJGcLHkXRkvZ
QMC9lpry1DtWcWqa+GcvhmoBhm5oGCG9BqQsfG5d7kR8rmK53cT8Ep5LAz1jSTbybaI4LlWVNHwM
nH1TW8Tv0/FslCY/AEl4XxdSxNef2yJPsBYauDB0I2xCCUlpWPfCVtsZgcYK2tLQVjkmVS5JOqK6
oP62o5ymq6wY7hrogK4yzAZLzfW9e59XvSU0F5Mt7GDN98arDZjoxJeu6pQVvII6P9OufnRyNdnW
of659dvo7LffCYKXd3Ez5BvHdmGLCVAgqlxIN0UPTmVockR3bmrrri/6gdAp8iO9KZsITVjwVUvx
ZxdWlL8M5C0Whi7VL9zvlWUdut5jYZcotYWlezFlPhRBBGlPEB3NBjVitTH4aZmGoukg9aAK0sn6
bCGm1J64ddqtpC5Wr1r1EAhyJtmMkefhDb5xN8mE4/ZUhZG+GCkI4dSrTqE+BNwEwZJoCl/hscA3
m43iydqNwKmsG+RXexV+oYnCSfh16FrBF22eogwegTz04lVjKfqhDqjXdwBzPSm+WT1wnF7IfZI9
wfy4BiYp3U8P6m5TKa9a7BSnMgnc29DIk2QZDl24gcAFjZW07aU1cq3SNgam+1Dp2TdKJ8CIpV13
4LsWLDoyVfdGFoGXc+JxazgugKtSevHRtnrohmSpN2X15A1D+ZQl9jWHTPgu96TyydE6Y9kOQ8Md
lqFtK+6WFEW4cmv3zsjy7tzmg3uXIi8PP2f46iVhuQ9kP6dww4tezYjYJHHIYCdmI+qowciTKhOz
roRwVRpJj7Ktyw/8fuyEubfa9BT7GcgmDpoAJEcf8gYymIZWxSvqIcxnI44g8FbhDqeiynxOKmLf
AM3klT0NjUFWtnnGz7sUWcZzQpUSkFAlXou1qtN6Wxi+m/VtbQNymF97DYZfnHnCqzbZ6HrwpLFV
1PYBpO3Uf4mhikjlGmZ+eSOc0w5Mug7t6G1W9qKU0I2fb29r+95dQfgjb4WzRjHFqvRt9zYbm1Wz
siiz3wlnOegAPbVTGlZcd/SlpV7X0Rbc6M6wnPbSeoO1SYIxP9nRMSNC94TaV6vI3dNUSfOUlP0L
+TnnnMEssIPhAXZ9re8uTR3vKWl3jpYmwcYibLXypRipzLqZWq2L7nSQCq6cqwHUpal+JDtysDu7
uwj/tAziFefnAMF21E2stOMRLyBPLIcxAnXkLhKl/5bmRvslz30VYXTNuFCXHu4CeKNq0mHXxoie
GxmpMNNJ1QMx9XYZOr33WhI63mjwHGzErFIh+1EXMeoi02ymA+mrsvbqBbb20nypisTbqX4GaXlH
2C5MzHJVSUW5Bc3M75btjcPBQabCWIeG9asbT11dSQp1+c7hXVdPlHwTTdVenvGAuK33YvLnUbQ8
rCRogF40Pm33bowQ0TSSjE6/hN7wIEbhmGZ3Beg8MQJjZZw0FHoWwUSvPpaQPNl9D9/5tCsCndpm
YtdahaakXQZX/tno0t6SKDmczTzw54fYBUw5Oc32WIdz0R8Cc/lhIvNCeVG4ybCdnYUL8QjOOiZc
878v57YcGI1SUZ4RJthQ3z18tkfTXY21050GJZXPskq4q1EBDoackf0BsolgUhQSTTHJColerBkT
DwbCsKOFopCwKb97cTYlmVvkaT9MCGcxC2svoh/TzmIZmr8ePAoQWaxHQNS3XStiy8CeSEo1C5DM
q2gY00NWBT8bagPTA5Hv9CB688TsN0988PsPXObtgZtBeC/2n9eJ4ewzX+k/cPmw1bz2j6/yj1eb
X8Hs8mH7ypN+vfw/XmneZnb5sM3s8t+9H3/c5l9fSSwT74fSDug7+sGDMM0vYx7+8RJ/dJknPrzl
//1W85/xYat/eqUfXP7pah9s/4+v9I9b/etXant+ydOhliHaO/BoF0xfQ9H8i/G7qajyWZWSI7yt
uo0bPcrej28L3i37xysIo9jqtsu/85+vOr9quUOFZj3PvN/p3+33767PYYajd6eHPJ3PV7zt+vF9
eG/9X697u+L7v0RcvR7Gq1F07Wb+a+dX9cE2Dz++0D8uERPvXvq8hZiJp3/5B5uY+A9s/4HLf7+V
7ZRQ55bal0EygmMjtRNDImCzY/y7ETPRMBQHVbsKs7CIXiUWzL6mW4ZHMV2SQNo7MbJsWuc9ZFqj
L73KoLaqNqT7LIghUKv7J07BENlOozinkrAF3zLNizVjoJsHsu8/xLywu/BEbcYSRixhE03Vw5Zh
6oDAasj2T9BFXyD1iC+FLcX7znYQfO6o87XN6NbAUBmf8xQG0slLiyKU5MRsYEnA2Tz5dLOJaTXS
35CjIyBiNVDLiK1yv6fOOVfl9c3RhVVyVRmBDU+yQX1JNiKxw8keHCZiqhs/QsvVhu/GoH6+Ky46
QQPy9iHVPdNwCKziUihxcVGURtt6egF0XaxutWrYuQXIhnerrd4BmJw2nyEXZEexsDJzZImM+n7e
S2ztd1pFUNM73vYLkqI5hWkMLe+vSwq3tO/6s8qDxc1NHzmiWerOkcueImb0grxJof4mVg89MiXq
74TrG5n6q3Hotgb/tyOgXO/kV5OWvRC8F0axfJ4uwIk4kqMfkq4BVWHnBUWnKUwfmbXPC8u/DRwl
cEDDTPYcOC4EVwSvbiuEcV4mWWO0JOlRr9+tuXlWQ7nu4iQ9flw4KoO/b0Lp/sNeYmhk5plIt7FX
KgOt+hihtVHuvLugSbw70QPs5aHbWnpbF8gseW1m5wnh1zljdB6pLJ1c55W3jbT2wbajmLhpoB9E
MxI6O6CMrB9ED8G0YZ9IyUJMJr/dxNDVdS+l4IQVGcXRiM1Ki9aRgZehNuZDPNYU6l0rScqdsLaI
ya3B1GpLMXGbndxFrxtlQt6qdxK+swcZJ3Mj5VB6gNf46TvPRor/iMiQSsD2b5PamOk7XbW/zHYT
PKEKn1aakeVx5a2YmS/moGEIqq6DwmR61b9f122YUqpHqaG9Fi/CsDyVd6RMYNiy3YNojCxDsf7W
ztYuMrFm1IQQLZx8E5AtCF8PKN+NcSe920AvcgIGcRdLtw1vi95tWPZwvUowNKxUmNGP+tSEYd4c
xVD05uaDjTo9aGM5iC3nif9qg3nZ7Rpq72wyqO1SDj5lf0o4IqKArCZXX/bTa2iknK5CBCXEBPG2
CA1qRGozONLhpbUPlAKM6UKMwZ7+NFqG/4TQgrwRdtBjzmFeMfuWQthSbCPWzj4fhrnXU43h1PtR
jj5LTUomIzdgctPD6DEAoLa3LYIGMp+w16LVdsKDAi6HM7fjX60Jxp5mVNflZlwCqbKg8J/gJO0E
J2kGQD35mJukHqeuMNbTjOjNPmJJ1W+sHvmm2VWY/2kYCIjKvFMsj3duWw/3o2Nc9TrpngoO3Idc
V8v1UMbpF083SCkBsCJ0NkDyNqWg5Mj9VBgAV6MC+rWwrt2FVA97ATYWKGTR1JXtLg3DSdazTcCW
U6rq1gn4raWYuMGTXccNt5rNR/8d6Nmr22gP8+LXm2NDFXcVwJiLwJV7cArHOXBy1dOF6IoGLnYD
CEGFpv3NWlKm3ReqsdFmT8hOXWQ4Jx/yRsjETo1Ybhd1AMCSsEBuVj2MoSmE6vLo1cjmBNVdmcP7
LHqiyYeEattUB9XhVj8not+92APkAJOzvhXOsqYhBx35cKLWVnXp0/gldB0L8uEYyKkUD+iG/LKF
pLIuYsKfen+yJ336Ev/eI2qfCFvmp9rJozPc/9G5Ka1V5RD6hNTrp0lMjkU3gieplHwPCe1JHu2h
WwifqgNBTd4TZfjUiagPnPZK2roKtqIbN8abHajZ9p1NXCr8kcMLfhJ9iZBp32sJRHe6c0impjcV
GCnnseihE4wuiVntPtql1jn8k603fPcgIfqEpvvkc9tVWMVYrBFNO1B6shQzRTHIO7LKrWEqV133
85eaeLMvA2Q3Y19/JupRm03+4nmpjIJ6B65fzl4UJOQvRmc+ihVhbsfnMuehMdeJ1poNNxqdkuuj
n/ruUfSSLv9r8GxzI0bdULhHrwKSzI/7L5fwd2+2dcBMUcNxUZ+YZueJ22Kxj9jxw+VqqnVWaZ1M
nPh/Wzc7/1wbyKhQWMFG9oNsW4y6dy/JJSz0hRN/Inr32eh15Qfi2o6hk/q1vfAxtqL6s9NGpHTC
1n/wQ5t7phFKR7M24+OHfRpIv45+V8J3w4f4pMiVte+knPgTtAOLGvGcU4C8xHBuYAXctCHQS7AI
ZvkaRpKzjmHrWlgEykmYJtEa3rHm1EwNybr3zWwTLoqsrKPSlvazXSyYh8JN2NJcM3dj5KDV9rct
jXx8f4V5vRaSjqiT5OoaBoVQMeIOFqzkWzGM5Ty5c5L4DoBtlC+bFDULz0dty9dqeL56FLgULegX
kGp1JM7/1mTo9aL3asDtvRBTYafAYy26uZegAlsQVntndIvMXGtdCMrNqZpNoETKVHLgP4qm0SGQ
QOv+Xoy8AgKc2aOb3Do8Amv85cFTE/hHBXlvpUirFWlH71wKkqSijnlsd7N+LYxQZ/rnQRAixZOT
MP7ZZ14z+1QT7ZKYCEPN28lg9WAQyrVnuEIiV8mf2wolul+DXzOFVEiblOooimGm+57mZesQKoel
uA3Od8VsgBnXnyZm2+0+Ok3og0sgfbqtimbeap6Yl81bzc4Zgk3Ea5OU+3o9PlLr3y9sMu6HMUIv
Rk0sj1wrJUWx5TbFsoKrxG/Uh36ahBjDXjYKyGzh20umcQyqSe8209qCtEpwtEs1uIjZIOc/kibQ
mIuhRWb+Tvf6I8JB8mM5rFvqYyqQdEAWJrlzO9NWbmP6+xShi1NiwcLFmSiPVqILsfhQLewMZCdl
qOWmHtK+WhSa/NP1Nj8vFb0umDgYBs4qYkiUnWqmHhBeJGUPNtXGd26tKU8DSc+lFln6HtSU8uSX
lg3bveeiOJ1DFSbr3dKcsq8Gkq97Qyu+FaNsc1ydbGAaPUBgTbkfpzysaHRP0fdBXX8To2bK2Qrf
gNKdf/Sd9pyXi57YV8mkcg9LV3zso66gfp3nKYX34aKXAGaErVWo1qwd19mORSbd5dTproe6RW2u
9/JlXyXKYRRNXAFwyiY5wYUwvJua5jO4Pg5e0v7sCZd33loUfEozudyB3ikPqgyx5G+1QSE5KIZZ
kB1Ji/hHYaqFKmGVkDoz5XSi4P+lTyicS5PKOalXgR4jWfhuRa/kR8O0vONtAzEz7zKm0F2vfr+M
oa1IlI9evDSC/I1Uav5IBqp4lKT4L3L97UmfRops9Dsgk0hZTR55oRaPWdCsoD4fr8JfKUaEiHtK
pMSkZJjVvVoTup+Wi0WuGysAjtD6vl3AjpNzkhrU9mt5vuwIlSzMyMmOwhkUwbhXByqFxPVRiJD3
g01aEuJqq9Vem6rUzpYEPFYMLQ9S5bGmKkcMC8eqFrIeWefUk+TXn2vaVtHOUgLPuFs42uu8hofY
8KqqqP35cFoGVvw1AYNzyaaGFKZy8dXEWPeTeulsExOJnqGTEKHyI4aiES6+Hjz2oBMPs0n0qBnt
TYIz8z7kDu2Dm0L5+/tyN0+VWnO3d8C6Ti9BNL2lw6Ce+tvOleqjwdkzh21ArY9qX+7Mzht2tlLX
0NNiilVTo2pFjEVXWG9rxHKzIokIFLeo1v4I/rmps39YkMnUfEaBtFMajhCiiVvPBXU1jStZUm9G
yl1+Ts+OH2zjtKIxG+fnYjGta7G6VcDlf9zaiB07Qdvzb9vmlL7stAH+RnhB4lWE4swnpXE6fml1
RDpNL/uk2M+QIlsvEJ2V5ypEMtDq4/RT6g752vYoL+eIDdFzKS+sTFZWzoTMRwo6PRoTclP0hG0E
iA6seJoRTfa7J4bQpDHtGDG0PN30w5t1e5ln5hO81M1V8ZP2qiqGu+o6FG9mmykX3rnK3a0wdRRd
wjI7Ubpqg93vhVE0IcQQWxNAx8Rz3VznxnwMaze7gs60OCoaFHFmVekAuOeCRWjK58QAzUaJ6SqE
XnOXk61+aSreoSo0kByelJip/6W62m3qoz4NuxoEKxXC7knMmrb/pRuc4U4sBQF7SUq1uIo5W8+3
jW7GD2IukOoFCJz4SXEU57lDfhiGF8eUngKY8q4ANqtj5oJInUYJ1Aa3XuPEiBAobbUXE73hlVen
tJsdTFo8j0zO80TjS3tZ0RsEL3ATvuDYvE3jAUyZfcXuiMgVke/fVt/m/BI4hqQpa8nz3I3T+fAQ
xF52EY1sIA011gjoiiGCxj8nqryCmkaWvc3snE6zSE50Kz/KoZ77vUvUK9nF81Vn3TU5AkG/J8QK
oyNqF0oWZEy6tDFh2t5zHXOfKqjGTOSU8iS1hywXWsGC1nIez9MIF0J4KcZDXRe7Sqd42Y/GbUb+
H5Ynr726msrnbepp0TlEA/BCTvmnJXSzbor68A8SDtNEm9clFQyASYkWr10ppk4/dOAJhIB23zm1
dR2mhqpcVIBLomOxElhXPzGsq6G41rbuI2sx23RFUk5UOB2FSSwVvtDYLOpU9cEospuYVDwvuF1m
ts2XcVoqjlu4aY6Ob7V7CrMpTo/z8dXkkXuV6A3xyGlow0ZF2b5+37dS9Rjp1taT1RGsSesdYxCm
y0AMdStax41X7cRsUPRfQndK1YPOeS749AovuFUgvudAiGgFWxeVkm6g5Qi2YjiGBShKxXfOYqiU
ID6l9DXV/OaOX6r4tgh9FpiHYWpYC69cM6RFWYLnF8PUgrBTRXBbL/jYmnmG0gJ0QPsqt9ItN13t
kWQDd3KIBL4HJvTbEOJ/hSOwX1pIfV8++OrwBKDFgm8ao/LO4+OK4l1nVcujdmynRvREEyBFdbQK
3y3gQGdGAm61aLWohnCTYVRWD5pTh69dVDvhU5429WsuN29KE2xsqyju805WnyhLBx5ZVjwpBr72
1IP2WHlG527FbKBz3ke1RAOAgfOA8vcxcoFJRZNzSQzxSgn4QUyK9WHxLbY5DQmLn4efvVKC4Xry
lnKI/UeI5WXDkFcxX7UH0VB8JRv+Q2e0+QPFnCOxJBmyy9GN4qUdc1xNdR1i1N/+dZttNd8w7lRL
fXMTBMn6TokvXcadksdJ2PFBI16aqRETfZqae69Pnmuz+GWaFqSpnZ9LM1ze/BvTO4T+eG4ERelE
Pi96c1P/g21IjH/nNy8LQz7/mVT3Kz32IrDSLow7g07F8FRzqla+CmMQjei1OXmShRh/mAYLGuz8
wD0J+20HseSD32x755PD1bHh+/CmyIXKQwYXfneleYnofXw1qU5sqOexbvFHR7HjvLfw03zJWBfc
VWDqRiNg2dmwSvOpjfKNMXFLizHUJgHgYQCNs63rNTSM3o2nhY0wijVzU9pWeMjzTroHOGg8tlX6
TcqM7iRGhFzVDWczY9XyuXlEOGQXRFl/ShtbQSWHSo3BDFX0TVP1ImyiaVMDkktbzdZimEsj2N2i
HffEbPn8N6X/Aho6oEJNadAKzNKN7gzNOYoqhzqVwDtIE/MrmxK4BiDkj6UHBt3zL6JnqPzaZEoD
O/LfJ1AZI3rsGq/Cbo5JCA3F5KLEP6qORJLYI8lsH3KIXuU2J5koyFIbettY+JYDCQP3W4wwyTGp
4+xo9eF9oBvJNvxtEvbCLP188bHbU9GOlTf6tlrMv3P6vZuw/XnL3HV+7V7n3haQk71WOic9V3HQ
QrRApUFOjckiMFv/LQXmSRHRD/4znzS4sV5HJatXrmLHlyyDSRByP3U3mIVyMXlGW5ltky8p3XdI
PtTjydeBZ29Kn1Iiq7L61Tuj6IpG8wCot7XmAtcCsw22Wx1P8/QAxX2zaFzeJnSTv8wTAfSwKLGh
eSkn2QO/ttyOoSMVIyol9GOVjZ/FSDRdrk8fmq5cq9WQPQibHEAEU442X25MLqLZpGqDtZjTJxP0
J+p2lLRmOduSpLYXQwtYfd6oj766Ctrlt10pBztQJhcuxB7Cljpwy7pxH26EjYejYFmoQb2DZ+SS
5QMSH8gsPbSO2Z/hzTyH04gy+eJhgIV/A2nauBJD0RDDfwMoHxKdxC2uDOfikvEWi4Spptp6C7NB
uywhhqZOuB9AkrlIM/a5eolBx+v5GNzV00jYVd/Ujzw7HMTIlkcdlKI6FFsLya2FMN6aSlYvropU
mNbANCdsfidrd/oQLqqkDNemIxV3QW6QnYWadxdbinbH320DeLaU59YkgSK3uv99yJVlAhkKxdyt
fkj1IPviFxSu2rBSQXYkSetoLKyTDkPJwalkfWsRFLm21EOuoGCRX40s+EqGq/xhhVsUNbwN95ly
a1E9d20c1VxmhYfNbBpnkfFsfmpq5yBmTSmC8T4e+IijNWruZLCQ+xiJm5WmluaJsvk3KBV8CigU
JL0n09zMNhOO9l0mN9Sb4yHsUj/kLVzWv5ZRu/m/bPdPVxW26RVy7lLXHkj5ckpf1lPTTJlX0VBs
tAoB/J5mk/Dw1EHZNKrMP3TyFTaxXgwpBH0A727sxWjelyqZFC6QbUa51KEBVj7JLCdPRRtTLGr9
BZW9c6nIsA1VWuwyVQ7u0q6m+tfQzHuiQShPOS7kSuiQLpDFMP7qjeaxi/gES321NDpynJzyjzd+
1XdUq6I7OIm6LgudUpmJWVXVDBrRmxrhMk7srM0UtQ7G5Meo5sOFOxo0173ffqVY5VBQVvnqQW60
pb683RWBGyJjI381+IztUtuCfiezspeeAqStY4/DWgyrvm7XCDWlWzF0xy5cyYYW7sXQUSfyK4Qu
jgO3yhcPJivKjaDeKmRZOqP/DK45hX6tkG31uVfSn8NyireKoRM5LlRk7c9ZMUyuub4ePPmtHUcH
5ldTRnUo1sH61mkEOrrjBGMqKJbwx6wSqZXPYiSaxE8mIgv1Ley0NFn31l41CfQTNtAoh5G1W296
WKcwpuhIAlFoJiZ0pBxus3zVdEqUJu+4NNR1rnZwz/6edgpDy1dix9u2VNYuhtSV1jVSMcs2brOD
ESXoBCIXuxrBn/8fYee13TYSptsnwlrI4ZakmERRWZZ8gyU5IMcCCuHpz0bRbdk9fWb6ohoVSVMk
UPWH/X3oDhAGM/iqzYNzNRtxcuxbv3y0MusDEc9iV0cRcTp9VN2owg/H7jT4t6oyiabpN5+dlhYZ
a6dFYmnsm2EP0PAlLBuSCYPWXAWmp527RTAEb0B0W+bQlhzD+qO9bsrIXg0+8Mmk67EbMEzNgkAr
D7NE6RL3RfrWmzAqXcd/74aIB11Ww4mX5GX0QydhRlTBO5igd6OW7aNtTdmRrZJxBeJ5eM/YHudW
8G5jqcNTW+vEwprGgz37P9Q8zgE8vkk7uR/JeMQf0ds8dxPngiTTx0fbcI2vZJSi3UmIyEEdHVVR
cBSKvZrH1HKaVEXSkPapdw0C4aXnQxquZ++mDtyNOoT66SLXVkZrI+z0W5Gl+m0lwrc2iYyDqqlC
daZZuBrIjbv5bLdM0z71tTU3SFXqInhxZ2u+ccNkWkkdUcEZyNxVYI7+TlULzXlG1XmNGiuaGAu2
xjbSmE/NjE/qKpvjQqzUZRT5mVh9dul+x6GlNYgMZ8ofA39dIvu3sjs3gOY4j6d0KSKsMOWmtYZX
r3L7nepAfStE+iSpvrh2ScZh3caCv/VA9JC6jBfsTrqIWiwPnNOlWEg+l/plUI/LzUDrCyDWEjOt
oqIFPDeD42fsoTEKl1rDVIye62zuu0W7RxAuz1M9tfZdYZrPugx/9YK+S4/TgDIc+wR/RS5d9DF7
2a5NbfsnhP2DSHuMfEAaOD6GB1d41Z0y5OdmM6/0qIyvVTUy4viq0UGT+Zn3LMYZfaRs/uqGfr3N
uxHjY+C1r0t71ZjTV1JmwbLyFca9s26IkDpW+pi82n4GzDgQT/0EBbJI5A/V7BdDvKutceUUe5cz
2hFyN6Tm5cr+uzpp47DIF9J9ubwMjwm3shsenJ9z/rXOZbSBvEC5+lwzCrx7jzyIXVt6w0mLqgHB
e6SsnMG47dEytxHzpU31Zvo4nFRRteWTNkbeLhOpG96oNtAgxNCYdbtSMwgySTBPL6s25ZztDfw/
NeKvaH2Tk1Tnwzb7nczFH9CbV6rXSdK3Suj9fu4Mk6yGZUYSd3iCajchS+/3QJUFBtLHPTndO8fY
LANtKdnQ1GxC2g4nxk5rM3dbwzODdm0a+iaKup91jSlfyxt0Asl7IbPiH7F3/q3IvvfDrw4lAH9p
WwgZ/+rwS4/k189l1GilEn8Rjv97/f9a5rPtIh//e0bpQFbht8u7SZZ3kyzy0Gr053t1YvMhsktr
ZWii2WBjqO5QGCvvvOWK+AISmNxb1aKKOUZFrh1c74+hQd5NnIf2lym/VxibqeA2FvZXaqZa2vZ1
eZ6wZakmu5AxiheOjRk5idPtnDpRsDJ4rt7U/nBlqKqaV9R5hTtTt7d6RNo4aX6yPyVEhH6+M/Xq
5Pt63PBnufvsCLpeXguMjpe3YeuLCJi2QcjZuy8wO/UBhlLTafz7XAT2DXEvR9WnL03V4AHqsCZ2
R0tVdXR1P1y1RhBszJR9+JoTXLgS9C9q0N5lDH/UWxd4z0mtwl2hv0fN5rOf2L/uANXlxvOzvZ/0
zrlzqpzna4EL1BA6ITqQDc7pbDtndeVHrXWIuu7xMk5NiYb8exmW877gPwvDNzM8fhL7TljJyl1W
VeM+l1riQievro6XlzRgZSRkZW2Gxds4yD4iBa+u96qK1jlCwA6pSKrqF6A+2v4RwQD/Gn0J71L8
q6o6VJsM0mRbT3EKeZDYPysd8hX6Nu09GnPtfZLi87Jrk4yvYWr5mCnIM/mzTQ3mKdht8gFah6qq
cWpul7L3sDEwX+b+az0h4m5XC3KxDVTPr+1K/iqC3rse2DSQAg9piWSqfzoWyfIGIQRwnE4qqnYL
uxzmBJjBxmiijVrhj0u1rBqtekIIIvzQkEaadcSjEN9EErMu0ITv0uBEyjRGtsFBLb0eCn1zqZOF
6p8uo6YggmDhxh9/9DhqUrXMh3rO8Zs8QbbhOfsVuw2165msQvZXFE5Wa8gw4/UD6GMax2ysk1NC
niv0eeuYFvk2wsa5Tz3Squa6cY74bN19ZA8PmjWQZQ0VeWXNsttygJq+ZlgRyD+dXs0IJgLfkG7b
5vLSXrrtfGkfCvOPdjV+JpzkMt7Oe+0GVUWQLCP4pKFpzu2irptnHI+7ekqO86K9O3hICxgI6G3F
IrZrcXDZ84uKN6o3As16Ct2MB9Qytykn907Xkn2/jEX6wD/6UfgCwnS+F660VqKF2gMLDhkHx3q3
jB55jEgm4MxtUlxNYa7yNMjOMqnzRxSXbhto4m+EWZVbNxIagLWgfgvIZMZ+VJPsh0Y7Dn9UE4sb
UjTbG9DVCAg1iAANfntpitwYQBGe/PbGaDVsaQXh2WqwGqM6VFUVtUceexihyBPFC/Plc6C60hak
czV8+1xeNatFPtuGOPnae2/5WM3b1hKRsW1ml6RFjePaBiHSZs19VLCNWrqcNGtOY29xFy+CNN9i
QCpW/2MWsVTp0QqszWURtd5lkJ3JL4ZmtfvUSpPzZ+FWRFEP0/qzBTxScoZjiVbCnDhPmCSjg2r7
HKKuRO3P69AwtM1nhzH5TMNqGu0cWZB3uLzYpVFdVi2RHdCbNlZu//kuLA9TXF/3736bDcconOQx
0L1fhWpTVdXxWf1jSNpo+eqP+u9ltDm01yGyWmvV+zn5/7uWt7yw1tXxHs3mA2iPeZeMXrxqF4RW
B9kfFIBfb2otsK7LOAC9pVBbGdComwz/znpyEoy9YTvpqFwyR6/4o0yzea2GgB9IICshwBRFtbMf
c89j99hqb8NgHMicg8atxyPOr4VdvrQ3c/PDyiB1JGlsnuvOPoq43w6aPKbCqT7iwhc8JS3tOUnt
ZjMKbbhzdSfZebA1rn2kJ9Z9PtVI25nA77vuvRBe+mzVmndXkUhcgnt7DvHHPFXRUXWpAvQDIc26
QDeQ0ewr7oWwV2jufmvQCn7KLJPnp6WtVc1BzOjJG/mR+Vm/mdhrbzxr5WpJ9hjFvXzMxiLd+EXY
7fLClY96VaU33AFfVKcqxij86rNbPKkaOA5vJ2xyN1Mds9CaxfxlscCLfy02i7zfYQi+mfoOh99c
sYdZID4SQjYxJ0sV8smV15m7JocGlCTawEP4HyUeJYxj5AKws0N86WdHI+p3ZF48EMtYAbQixss0
Zncq0ooow9umK7I7FYS19ImlpvqiNL0Veq6vpo5dh+d0Ne7CTF8Rq18/eJVdPbCXJlminMudqqoO
qyJPOE29s2oSjmxPZuc9XcYvkyJtkUuNOPTkk0zz9WB3H2kQ9ddqCJ4M/7ab3fXnBEPv1jo3yZMw
7FXmsQnO6kQ6oILz8BAU2m3aRhqHJQI/z0iWyXMxCPz/ek7SSgjKc2d55CygUdTuwtCw+BBDsW6c
GBfZ8jDNzQy2cYrsz1JTheqslhGfw/73tkmiwjcKknsz7apyfeiEnKl9cCNXU1r41+MYN7dolDRr
VFqLb//3iII1xr/X6I0GTRKrivZNlnePYtJeQ97jqVpqbdnH+3kYjbWm2eLRqsbuMctfTTvPHlSL
g8YISobOsFV9yRR4Z3uEkxSJ7j5PTcKaG/vM2RRl7kLKj4FHduxo6WvnBdZWBFZyqDLdPffcDNzB
D69bHnMt6bpcjnOgXfk1AZCovvvgMGfElubOfJ5AL12qpnTN516G3h/Vz141+L/mltj+9jBvi9ns
TqoIdMgHPHQrUI7/tKkrvYd4gSk4xAtSLgGeU4Gsrg5ZcnNp7Jdo0rT39oVrzce5ho6toOw9Ckg8
k7wnaczafpI9ofqlmbzpjbUG+hl/EDhJOFjiP5teikRiTQxOJgG7WsnZGTTznEGQIbmJn8mpiOqr
S6ebdt7BjfQvMSkNuHrCl0pwiwjcud9JBGw2VTBbT01si2vcH3KlqiZw8LtEZIj0tFq/tqwvhln3
j6qvBbCQaU18VjWjnuq1f54TbuV3MHD86ynTsjUBAMiLTO50I5vZWiO3FH94lrdlp+R8kV0NVcSE
kOVOWvxSL4JgywA1M1uESdoRopOaydY6+ZgbZ1tOnvNlGIZ6J7OrOAL9PRMx3H5PGnQOp87QXlw5
fLROm92qmm6+iL7Tnwmp6+9xrt3keYXydx/iyTTzaK2qZjkUO0KB3Svi9F4L8uMPTeuWM1H22ryv
ibo2c0xD+lI48Qhz6vfVWEDK4DAwbFWHKow6dy/jPIAf10DD1p/zc4ETBfmjXkCACOOtV6KiNfo9
J+N2ys5Br5vcMXPjAVLzsM5q4fOhz9FKeK0Njssa17UfVddu3zT+5bII6+ra8B1M0F4NkVH71lvQ
uTG4VUgNjYSBTzylKmtAFqfvhkczXDTDCzv9lofhGtNj/7NI5Z0NjOptnvjB2FZT33VBVu/l4GIj
NArzbKWNvokNHPYwu9/VpMk/1FCIfnjOUKxivWyfS4nQeuuFctVGKIDjH5QQRfnNiclu913m9k/Y
JBatMWLbVW9bxRFOHvub6vSqKHjkg1FdqkDu/AX97uBG1SxX+GvLH4g4W5YGXfyfa6nORpv9v9dK
EDyxLSO4sZfJaq3UfIrywt4os5t0+hx1o6T7Za/7oy5HzV8XPcQhseytOxP2xwwPZg8rwnnKjdTb
NrLMrrplry3TFvStxh1YLlV9tOYzVmv8vtQ0ozYfx+xeTVSLeU59QMFj4JlHPwJBDdlaRXCt1tKt
8b9fKXquo4RHjxWFlyIyO4fQ0ThLtr0U/Ur1BLL51a2qlzF6IYwDcR6Hz8lpzckigh+0MiaL22hL
jNu16aJtRhgrvsCc++vSFC7Ycz02pgRZJi4vo4uE4FrNSI8ziDzdN94cPSbMuOvD7RBV01drhj31
T3PfQNpVzbr3n81/jVaLlItN76/RqjlO0+9BBdt41H255+Tk7DJo9E/2FH2Tbjt9AxLyoAEgerHN
1CG5ytHJ3Gw5/vTzvFIjwCxuBxmQzRnGNQHt/RcrNca1hQf+ht0k5FVd66obVe+JGx8WLlQwfGNr
jWxXZf8so/qMroz/NpgtakcNVm0Pe+quhbNz9ESvnaQMzKu5GsQTYPMBrpwYv1Wttdx47J8YhnZQ
h1d9GcxPksAW+CQ6MV7Lp+a0hHv8RzsaajedXetPkQ8LdnCcX+MThKI+x3+2L+PlMj70GK/WVx/o
3+M/XzdinX+NV+/n7/H/sb56/+3y/r2puhpxoDxZgfMjtvrhWw8Fes5y9GH8FZl0CcB/p9xjMjC/
oZ/+fUxt7wjkVrLhdJw99KB0G/rh9BVeGyi2VvvimTCPm6Ud8eLpK0Setf27vSTR7tK+jJ99W+6x
nnSrAsGVa2FnbbvKC829bgbLQ8BDmhvVowrV8VlVV62wmPKv7irtj308jvvP9skYHCxlsf6IrDNc
piIz32opnn28qj/h7RaaB2+sn4f9iEbNegTDss3roAXtR4GeVntSVXWlCm3AXR7ZnYCEwiNJI0Wr
nrsbVWR10N0kS6GqoTM6axAv3eazrbV77NiqHmlzurXsaF6peWqK6phqqLLkdLbg/T39Tc4WUm9t
9Fz5TnKSg2dc2qcUxMmYu8hp6iiScDawz3IA/5LlxbHxelTUc6K5dkGJujfsdu2EoZe8OY9U5Nla
+Hfl/DgmHG+CiuOWNz2iDjI/+mgXkFIqEV9c2ki7mRB2ZcORuKT5ueYdyW3TYzcGIHAJy4B8HLTN
Ohp9Mgpy86x63WTJsyJK7Mqw4vmxB8S1nIbZTHZrS7eC1zSevhhwCX/m2Z0HyTBauS7xEfOSJwhW
/6rP2beYFWEHUu+/mmS4DTuU5+IzCKjliGkNSPlC4hr3uhcTGWAAdtOb+qhqI6aRW3XV3ArZjJdr
jWfsxjFzPrORQCBy+MkaKiJSzxsyE2/ash6rXSsntswA9dY4J8cbh7StEhYUpB9LfoSiWo/1ZMO7
rbWrSC+SY2YM84NwUpCzgOX2o+4EV34Xi60/ohhraNH40mUL8LEr44OZ9uPL5KfGigNgiQ4DvXOT
8URBAM8ukhGVkoYnxu8CEchfVc5H6VELGnj0sIDOpEHJZ+H1a/YieE1Sg9tGFqGJs1TJswd6J8tN
Olr8kyxvoWtWxBJjgr9ya2G+1tqiIS6y4BaHW3ttE12CNpQmyZeM4y2Ld6umIzui9H3zXhVs7m8t
3QBlGMEuu7SDHbC1+k4QuX1f5SSmJOYMdvufKXbSDNgN49fPphlI5163MGh/LoOfFGEbnoyXqQIw
5Tqf+3JjhAghtwTj3GSzaX0Bxd9Eevelcszo7APzXKlmPTNR0LDdVwOqJf5+f4sEO3FTGQbFjWYu
4cp6eWizNtA2fdpyRqpKeztLo7j1s6i8FAVSJwhDg8B2CUU5V0RW7nQLHTZH9NNtEUmX7BvD+wqi
eVvbUfWjGrrXqjXGF9vThyvNTMUJhbfhVHVVsxnMvnuSTRFucJEne2Ek8wv2BcJoopbki8GYXmK/
/6oRa0KaIDU9ctjfFMOjXXb2k07sFH/e+aVEmecunoMHNahZvjLkPBgrL4G0bJb9TtPHbNvY8PvI
fRmfLRmcNJ67764PB9MaCc5JElQnScmESzcO3XszkUJXebl/P0IWux4M4gAmIrXfG4xvVuDVXyDv
5/vIi5Kd6JzubXEZqQGo9MLAnUp5bKVpPppJ89Jjd91F2AL27QJ+7QLDeFoijrZZ6yVHRH9JggRm
tUbsy/wYtZ+NqU3fCSjl7ke++EMceMneqhNr74tQv+8i2N6Ax+bvxA8B0NK+tZGfE3cjzLvIQ7Za
SA/JWUIdykqk18FCkFZFOM36idifYjstoRWfbZcrH8i03/GFuvQ4y8DY4CP2LJtG7/c6fDYuQqjI
qzV1OR6j2cO0+O9LVVeFadvjUSeN5H8O0jtNx+0cDePRSRtWIYAxJkYIVIJOkJmVGPIctYlzX7ej
vEuD99S2kFXPi7g8RVP4oPq8oHPu41rq+7YkJnUgpSBdZ05sX8nKNfBhLfUIyuyaW3MF9o3hgQ3j
sfZ3RQPlb6pNYz+3uKRJZvfYBxt4fMRM/DcClrK/EyIh7F8fzqoG8La/q10fC3OZmVeqTRULTwGt
AuOMkAlLqbYuNF8LQ+uOlxHOq1lERywUMyxRSe5WRawF2jFL/GNjevd479PbXA8QmYn9+8JqvPuy
cLojmtrJSlUjbzRvUVPEhCf9+V0Yw3E0iXTRgmzed5ptb9l06G8EIII/1Q5i1O6xPMn70Wuyo++Y
wSoKo592nS1bvkXD2nl0G/YmHX6z1QhB+dnM0nwjwkbw+jlCAEQJ3niCDYvnkbKuF61/3ce6wGNb
ydtwkSsAETs99j1RgpOtFa9RhGyz5wGqc13oAuR539ehyD5Q8YtWsrAR9hhAqmW+MBGDSAnN8GTx
BC4WLaw+9e57DH9X00j4IWnjxrZrBNkYBB7s3dK0riWb3kMk+Rh9fblH6G63t+chuyH9m1uRO2a3
SC3yWOQUcD8tYiZNVM+PyJvpmEcQZBs934G9Mhqv6CdkZBzyo/YA2Xax13y39elQlwuEP3TIGO5n
JA6KeFq50vCeZxd53KRvOVRHLRnSZrYJRNS+EoGEMoRVAR+2vPa1zlechaLXSXerEyiRfK1G5R45
31buIzuyTAL5svHzEiyqKeTZEWHLb9ptkUJttBc/DkiKDLBOVKZ8dCJtrU+n2DnLvE7QrBnLo4mE
0jerLr87upO+6Qbhi0nqoytruPhd83wmUNYFdVFE7VnJ9ZhA+z3Xb2prpQ9C3vpLGpnKpFUZt8Ri
SnD48sFf0nFV05BF0FlyaR4DP68fZ3IXj4hMy1XTZnI/EhO3RR5Jv826JIFfYZxVjUhZAlOWAnJh
t8vgE/OEjOz0qrEGc6XVhfsAjsVcTaMbfpV9c4sKhB+teNS6C9CWV71JyozMkaZMtqVV8aQcrEwj
OCpH09VMPRIzOu8GM5U1byISrtgn9qdLtZGhue0cgEw+bmn+DGm69TND1496JtDZAjO6ys2wuVFF
sThvWj758dKYlXvoNfZJdeqFDX0EG9lV4yDmkftEhXR2lJ5zq9i6Guj7iTgwfsaVfZfKwLqLK9mc
STCE6vpPk1iuOgiT4Th515/tY6bZa1fIemskWQQnGsHO/WU57ojE7kzOZSm1MJKj/Um0w09DzLD1
x7j6UZzF4Hc/tMzpV7bfTI9+Owf8S+3hyMk22Axd9cEOwEVFAxey1MsYTxgpdqr62XGp4rzKAlHe
/Kt9tHt9k8LV3qhhn0VVYcKwyzvVYvtF7W/GyejXph2UV2N41M1IPqgi9vloQ1PqB1WFVG5A/IXE
Mwr5oPEtfABzWe4i30ddfpml2qBpkr1upMFRjRs6El+yOdxeJizDKjMut2IOp42aNbS2fGhb/QVJ
0uqkmkYfrVkp0rOaROxehdpIvK/xUJyNAUPcZKBcabUDxliw/Nw9zTctKqKt7VrREbOy8WDM4F3V
iNETH1i39Eeh++2hdcSwDTu0gvUqPYiqdixEXszw3HTk+/eBc4JKAsIVLYGNYy+QKqQJN2Bg2wN2
S//V5eGS1J79EidGehqIQVvXoeu/WrHgVqi3KafsynlxQuRPCj9edxUR84bhZwdRWMaJ+LRkl6bp
cFt1XX0FbVR/wFrvrm0h0pemSQz4MgVcenf6qiEI8U3I9FBnlsWzzZ92STiH5JVQ9DE356CcTE43
WOPdELB+Pr2FTu6vuzmYr5tMes9J7l7F9Uw7/JWdMcNNdUprfCtNrNISrGuIJQIVcgsXyDJ9qggL
i+uxvu3rub0P4+FdTa99090UDlh2E+91lhQ3GJutQxAQat7XozxbnldexajtPjmN4ZDCWibvwkU9
Wh152uGQyMH9CeTg2XGz6i2pqmatC8N8KMcp2qoVB44elxU9uK1nrRgQnxrd6qkZR4fQfiN5d2J5
Y2YmhyhWLImq+G7g8Zq+Ldozlhn7b25i8fcYXOtkFbH9GA+EYQy59zZYhLJo0AcONhTpRz3KOUUC
KJhrvUTQq7xE0UWl3V9z5+jXKoqOqNZ+PZUfod8kCFCF/ro1WnMfBVQHmQNLGgZUk7HXEEPd2btE
QyJc9Y4ZJ7SYkOy16rUakto9UgvR9nOutcD0NzCLo488vuLhb3w0vdEh2lXoJycR+e2k2eWSqjY+
LRFmdWUeWuFOz5z162NkpvGVCiz7uz1Z2lUg2t/tNfuF/2pX47WxbvFIFs5ez9NoWwRGjAS9lT7H
0tJ2fQb/wAvT7Hkwtfromohfqt7KyDXOHRNPpKU3CEzU1Mf8ZjYWJ04nPlS4h63J/DgMYAo+oz9U
G/5O3PG/oz+00c6Pqk0FiKgO4eAXEASHehag4wCFtht/tnAja6n51vjc2YXpInlSv3UoXr+0C0Af
IyCEs2Vo/sPJtn1FVKOyFNhTb5/VlblcAfS/HbU5P6qmz/aqdLvd8HuW6sAh/mtq2Dl/zDLj+Xs7
C3tvGkZ62xeZt6lI99k4NZR11aaKiNSGvVkHqFqRxHMrWtmzwSX3jzwvey3nTPIv/D0FdbBd0PT+
9WWcWisMSZrslsSVPxo1PXQ33ky8Q++IRNtIu2r3LaDbVR6IGMHN5RUyXkGtrda5zF5ewa6ltylC
A7uT1Qf37myQaWeM7ffA+lFX6fjh1KW15mMobnEtO8cYgbCtidzubWxkDhppwrvSioCTpSHLF1eX
ZOc0Zr8fl2rptKCXM789ql5gDpJQpng4TXpSvjh98TVIB/dMTnf5Yqcc5flVHbuYr42e86pi1us3
YvjAG8V2ek61oHgkc+hWtTt+VRGhQdLwjKLSmzfUmylwyxdk3+3rekh+TQ8LEGMJFPWz5eb/OT0i
qOXNnavLdCDs9nXkBebaKyyiMawkXGcB1p7MmjgL+H36RfSvAVCj564V2l2U40gv/PRLb8X+ERNP
h6ZNnX0ZObVudU8QLcXfZBVortiZU4jCnNXG57FDnX2ED70XExJJWjTJTRfXzsucuD/rHHWKJr8n
NZkt9pKEQb7GKnWrs2/Z40kp7So93qWJ7ztyHM4/Er2/m9oGzcKhSENCWNv+0ObNQwqdWt+RE9D9
UUU7pj8gFfXQ9Hp1jrOWDMMwKDaWbUNAXIqi6L/m4FIOk2wQDpy6tLg1II6vU8/rt6qqxulLRzGZ
OBFbq7ws0I7tJrByovCkNT2NIVaE1BKvKBA2eMgnZ0M00mJQALgNkzu/GXmovThdvsqcrHu1LVc/
hqOvrdWsKDL7deEgE6169dcJvN8rhpbkVOQoqZHj3bF7T4vNJML6KBLd3WDWjLcy5wkOY0C65DFy
AvPsy2UFqFsQkHsifggricT7n8WiOFgLJmfD3ttfdUPL8x1G2RrrY/rsdxmRWWil/igEkXqh+z0l
DAGzsTc/WiUytONoR9e2Qz4bqIjkSvPIuXfaCr2iGXMz3nT4iM7HwF0Y12AE2hLZhN0Y1t6B3G33
LJKg2QRTbr62pnOrXshO4n1GLiTScDxIa30m1KAK01t15Yrmu6bFHo7Av9qbtgsQsEddvMD0uR81
DpxSd+RJumI4qau+TH9deYOjXesJoeIM+Gz+11DU0YdLby8XropbY5jMcJtlfVzsA6SsLm6zgT/Q
TWOmr6qzXsJFqmQ15X7+pJxfnma/s1Uqb1QX+gHlxkTfYqc62YLkl7WaJNCOxYg7Oc7M6A4RO2eD
UBOhTQnZ7KotXK6wu19puom7GJXCS3sTmmIv8d6u1IjPCXkCWirwxoYozX8WSQreip8A+VleRrWr
WZn07U2QIUeuOv5YnRe0b5NUr+85SvTPovRvkkkSCbLUfKN41vQkOKuaJ6rvYbEwOaZCPnsouqM1
Wc8nZ6nWxDOvGtsfCJ1gpg60Zm1GgTz2YpbPmYyndYFO3kHNxeKNtGRqz3s1d9S5YU9DbO8u78GA
MBJKVBPUXB8n17a39HyreocsdAh9XPT1GiQ428JFQlEO9UvopvtZN72vrq25m5zgB5KH4vqJ/MG7
SztUjk3Gef6kj2X34Nvmu2pX6ySTgM4ZdPOdW5J7LbvZ/zr2tsHdtmtv4yQLzq7puJghDBiCXTFu
xIisZOPHwx1ZmMOdtqTntzwmZz0g5Ox3u2M68QbHpcMOjRGqI3IMxCpKCCxLU1TrWgDYdbotESu5
Vm2FnaUr7pjOpjl0KcHfBrv4qyYwp0OGY/NpqOb7rh3QCeqwBU6ekE+uRzIiCgGnYaldmmJoJi3M
WVVLyVdDyzwfrlV1CtPyKsrjaRtmxCD6fe9uS5W5o8dhv6qXS8Tjt3Yr42ULQ1u/ZPcYxPXWmy6N
CcJZ4nCNOdsVwXwsa09767ilOgU7co7WeyCjfLuIiHzrimCPiFr1zENCXEOIXRR2aYcR9G1C9UY3
Hp2hrOLNdBc3jXGdsM2+tsiT8Xss5CY37ZUzjO1DqZXBPp7ScTem+fRUmOM3TP/ut9TlPgIv4UtV
2/nWJ/LiiDE9uQOBC07Gzdxvfvng6mP/0ZlI/Hqhm58Dg6AAIYh61bzCvoaNIFYh+x5uc1RVEWaD
fb0YZgj3Xxr/uAxUq9U3xRb/MMzHpb9zjGwdLEdNtvdrBAnCE/Zr298Mnp5sEk3zNn3ReWcUvHvO
PCm/lrhu9tKyPOJr6IgcQcCodEaSFLlZ71UjHi3/0u3EMckmgStXI6SuTW/AO9Etd35AO9fZLcJS
SHhNXcHdePyBuEuLTEM6P0QBB04gK2dVUxPwHuqbcTmq6lrdF2xs+3WTi/ZODQl5hh3mynBXFjTg
B2cpIhP4RlRmwUFVLRnl51jfk/F8R8o9Zv32xYG+EK1InH/QectvcZRlyCUl1aNO7sqVXiAxUENl
OXjhHB84LUXnPEjQQ8L28hhHjbbih999lU3+a0UTH8g/Kwq4WbtgLvUrpELNvW1kMC3aNnwFxPyj
da32LiaTALnH4EU1T5aOeaWYg52/jKo9a+eYifHEaXtG9N10+FvTLuHjbkZiuY8oU4nXstio/yf5
aRhdiyMv6XReVZOLnY9/VlG31FY4odx1Mc0ILQ12e0o1Ek6303IpFykgVQij8dAOYUwNAKVbqcbP
MRbk3p1TF/o6KTE7KmVgw5z2ZYejKuU3uXKI0XyevNzEDzSTBxxV0dXQdv5L5y7foOoLwmLBORqS
n5caQZt7wW5vE9t99WVqio5ba1geolBLNn4Yyq3WEHdtBih1FZInVTjIHV/Z6rUEetIvhlubFJhN
VmfIfwKivXciL1shbTa/90SS8gQr8nszy3LcpxHZir9RjepKARcvVMZLDwdtdrnh9nOcTIdinbiF
tS7R5hv6cribliJvfOzoUf2jL2CAqJpqt6KELNJmYi8Kf/kyLMj/H2fntSM3krbpWxn08RJLb37s
7EF6b8pXnRBSS03vPa9+H0ZqOtXVAzWwOgiEI1OVTJIR3/easjjnxpuYde+uBxY4hpolm/tAkRPA
Ci0AjOJs4vMquVXAu2pp9CXvvKXOo+EUVz0+V80QPKRgeeaqCQp1KAEwdH5WfChK/YLpZfA91ciG
qg1PXUdZp42SswXUvZ1qV5hKScZ3bfC1N6cYfCI4Sf+kdlG/SPNCv7RIwKzUKqyOjQqjRO30idDZ
tYs7Xr71+2Zu5w4UPRJmZFg6vzqK4Qo+KM4w3feKDeK6IByMFE8WYROXXcfGxEdHAcaVSjmx90jF
/A2jSa52UO8a8HhvMPPE9JA4yzZqK39eVl224SmF7GIV6gt/euCKoq7D3L+1I6NMy5lWwST/7V//
+//+n9/7//G+ZxdCKV6W/ittkksWpHX1799M+7d/5bfu7bd//6ZbCqtN8sOOJjuqZSi6zPjvXx4C
QIf//k35XzYr487F0fZrrLC66VOeT6IwbKQVVanaelnZHyVD07uFkin9UcnCU+Wk9fY+V/TLufrM
D5XYve1yXYxChnjWW094osQbEsjxQjQbxVD3JeY7fOWMgkxwz5obHkSrq1zrCdo7eKPbqMbKEsnL
sxjI1B5qVZGha2Yj1KW38bKptfzNswN7a49xvRBNtAbTeWkn4aHX8/ytWYCoTt4ijWRQPCrxXEyS
o7ZdOIRCt3oaPKd2ehrrvrwouptvHC9rZ4qWQR8XnWlhQ1fz3YNoEVItL6UiDcu0cqKFXSTlJbPa
L7++LuJ7/3xdbGQ+bVtXVNuy1L9elyFHDYXQbP21RjkHTF12zYeyvXZS9ixM4bUUTFE6GuZKWMyH
rfwiZrGbiNlMsyPwlPR7PnFmRGG0SoOnT/QdaF555ZLTH0bN7s9ZxhQp+bNL9kwdVV65mede2L/E
6FaMLukC0QIbDBklePHruHlIRxsyL3M8ya1OoaETFbn8+sswrb/9SC3FVlVHsxVVsTV5+hH/9CNV
AT2OLVvFr2NZ1StFb5KVztpwSxgzfg677GzrofwltRMSLI0REM/2w7PvxNJMDOS2/oy2rvsI3Tjc
tYkzLKO+wGavrB8xH8Wycoz9h7YO4+2t6U+pA5E/kAnIrhspxHjGjxs4mH+OiBzDgJ571GFVds84
iJoqadbxfqw46n7SnyZzvPhcMePe7/bAWZEO5PcOlGOfp4O3t2CaZ7e2r2Fjybe1FqPmNOU+D4E8
/3aEI464D8dhkppzTOe9f3iKqOr0mPjrz9XRLEUzVGvaPNua+dcrVMlKhZ455O5WCopVl8gO7kHo
/9gOhErCDOxLsUY7hW7ZHvLagaTfZvWbVanBXovb9BoYYXpVYtw/487Rt6LvVrQwPzw/x5B0mif6
ELdNiF20zVo0m8FMr12u2gRR43o1iA933Zykbla0SyghLjIY0JQjXUvrWV9K6DJrEdUCRD0hUrua
R5aSH5w4hwfzU7VGcHgTju7FlSvQ7mHKN97FxoZ70zyMfRGt+04LzlkYq0tgo9015I5YYMQYPXkt
ISp26e6LlHdQzPpReo99/6skAz6XVPuA3vT4BBfrodSVejMCjCLM2UQXlVjnRdTgynzjBCgz/tmV
1YgchnXyojtjb98OyAsPZmYCLvR+fN1CK3QJwwUSd2M2Cb6NZlZEXwirQEy2EFny5MKa60aHz69q
QPudapE1ItUuqtUYOLdO0QRoru/qP4yI3K83B6sdTeHAeOnUPhBmUXjRRrcHaUtyM0LBWqq0uWL7
WABAoj8gge8eYqlu98SbIcDTEv2mV7KG/qkKqHmJGvu4u8/JHBZtC9E2VfNrqHvV2s3qbSDn/rMv
N/nCIPZ+yEbdPjnkh+faFOxukslQMjbeeMVkK7KH+hZDbvKjbkO+sjSHG0xfIPN718Oiz4bKOQH5
h9YhzloBNxKDgG/Dc1fC9zfcMZ/rZTLMBjnE/mqarNUOadY0+ADjXR9Gp5NPoCV/FGmKAQ17XWvN
PnVUZ1WbyKdQAZaHbPtKzDOV7/JQ+2erjuzjkGLN3rum/+F0sD6iwWC70VbGxerRcXMyLfgo2wzi
kWvH4GN06ZE000lvXfeZmEw7c8IdOaLhJLml7C1bvCNJawIjc4r8rEnwBpCkxTo7GYu96EvBcqJ1
qeRnIhXPXY52RMkO1FuyxSOwA7ZzMyBS7C1zg0WblIKLEMeJQ0TN8UOINDF/zf1co40gfMzNsoz9
mC82BFu21EfXX1gsl5dKrfLmRjX+BMsh2xtuaZ4rSzXPQwia7tdvDl37/FzSNFVWdEeRNV2Bwa3/
9bnUl25Se51lfOldd6lNPgrKVBB5a9j2UzMQt3PBpv2ns7B7f1GSHv+pT8xuQIfto0zSURuZjhZt
UfN7ZOXlMSH5NGpIC9bNiuh3zBbSjE6lz2NPFG2fhvhliDqyCrKMEA+zRNsrHVhFXrsXx4j+2xQg
RM/oWXko6lSKPMuMFD6bhtH1r78nsZz4y/NbMy3NsQ3TdhRVt8Uy8ac3rFGEuBtLZv5F0sN0bhEV
WmdFjrcoQKb31kDBDl27l8y2mz3xZPQLpn47RClRzo3xHI+Se/EM/VuXmwM+texfWE5UO0Pt5dew
yGei33e1YEM0NF+JppJiEQqC44monXbQ/b68nbZQchbktZycRsNPVrGqdBgvxMFKtT2bZ29kvXbI
G0UTKPZTf+LN9bzJPrwhspcdxkDbGN3F10DObgDjEK3SWz9u5s1rTDxZAH0/zU/pF4BhJ5BCdBz2
QWlnj1NecpGngb4STWmoszOs1E1EvCtHeFmF4e232TZssvwRg2wyLHX1fRgkZfnrq2X/bT3Eu9Yi
EWZwvQyVNMZff9VlUWk2WUz/S+s3OEEr2etoVu41TArr1GVlN6uNpnvvGx/8gOeYsJVt5RmNnBWW
2N270fbx2m7UYG3oSb2sfJAuGviSvTIVNpm1vWiKmujzDZVcjWXtQjVKL6x3kHSRuW0KvJAviAVi
F9vzcOkKOT+4ytAdcswynuvBOPtlOJ4RJcqeHdX4Tr6jPoqWPwUp69yv9qKZNEE3Lx2r25bTkYXH
Vs0bNWstRgNw40stKauV56jJzp8gZ2Agm0M78YnMSTu+mddVVx1A7QG1FD1i7D6r6FRkxG12C2mF
0lQTdt946JtTfi9RTfJjxDYfeI/lmyisCKbEMiGMSGaqFrXT1Kr2NpYLObNyButoIeU2zgw9s45Z
qZ/KzBi2xTQgRkW/UpvWP1x4cWF/vk1VYpSGIluarLNZUz4vhDukqNvO8bSPQfXKRWbmIGoNqbsV
ET941Eicl6wMzRVbivBoFrZ5TUaEdy0EFkWLPHh8NlodOChb4MlUql1mrh7M0gpczdAhZSYKtKLS
k23x7PdqXWIxiue4jeoUoZb+1LIk3v76R/23R7VqaDI/Z02GCatpmvJpCRnpRmFrSqh8WIr7WkFq
PtY8ZX4q+g51PviOCgu50ZoliEsfQY10Cz11nUuRqNkqYnuPkRIapEaaubvCDsydDIRm08bjeHTb
vlzlWDNfoJ91s04b6n0eKMTi9bzaALoGJRSPS9tN3K0Ofm8narkctrda+mftv43e++7zSKxF//BK
+9vNrxqOqdqKbmuGM23eP73SWMCN7NmH8iNMku9peiY87x77MDRPwYTlEfgcQ02iBYpHxuLeJ2pR
Y6sHBYOt2wEFGjUzUQ3HCUSsFcNKnEBMFgMo2UzRD3c/kLQefkC9WxQGCn/w0Vqxu+MN/i2qcl9N
Uk1DvOyIgYI7gDCqAuiBG6ZWZ0vomEx9VtAox9sUUF+3pjZN8dBcmaE1OyADW6WXskqeVNvQd8Js
CCfi9OLJRr0xENGFgEVTFGJulkS3uQl4f3tmFH6z8aR+1YVqBd3XbpRZ0xdHkPL2hy/H2NPbgPGI
kFhsYo03vfacD7Oz6jnMBdRFlM6+lDFirOo0gNgQ4eDMT88ga7xzPrqIbk4D6cAar3YHzMANPzs2
vTyFhxgIx/xVBxD569vEEvfBX54BJmsaB2CrZdmAELXPkQEkK2MFLdsPswc5XlQBwS/cBZah1Fkv
he52C6OqzI0/NaUODLes1elRjPLqxr2XqPCQG8ZTyhJTdA8m2Clebl9RA7VeGgX8h53p8lwMOio2
LC63CsU0amdXv+uecCcqTkZhWEfDC9R5g7LyV2DuMKq04W2sclB/uKZs08DLn0qpfBUTWimtZmYz
1FfkHqO9743xMnZ76UsdzMSETE2dRe74w97NUwefeJdX/3Rq/PSe2AeYT6xitE2vSbiRCeKlnZiE
/byO64vM0VpWwuo6TAX0nx99ZaqXV1EglfJzn5h8P1YK2+o2796nhiglsab4y7k+n7+wQAWxnVTJ
nj9alnzy4YS8xxr2QlHRp9uskqy3LkQ3vrLe2xoOXdzKJWpNrvluFdiBQ1lkAd+CK8FgBJEz+qFX
Qk2oUvPSpj2a1zHUUMcptm1O4g+hkJjbRPOwi4buH0KfK4duz8Kj81+crH60VbAvala9OBAEjqNe
24/A2bRl5yDuFuBG/Dh4ZYvNHb5HIdIVcxYuIMz75izm9iMOXnEpubBWmespJMPKbIxnYvRWZPVc
d8LxGrNxPBi9oq3VP4VShN7JJ/mTu8gKRtrjGivmy71LHPDp+E/NT6drYPQtCkM1Z+JYIbNyP1+C
5dhOzrE0yqx62XaZdjFypSbBwcdqU62f+sSonDvqrfbreRma4StHJsfmThh3U8DdRdXL3GetMfXb
ALFp5eAIhLwYtafZopb3HuAU5kXkiEYNEsTIWgwUtRxeRZG5NWIGbpDMJzTNra829HFrpRNceJrX
TIVcN/BbIvV8PzS0Gumkjs28Cwd1ibrRs247w9WSx2qudG21Fk1R9KnSzLrWTrZtnY9X0ackwIMl
SE+iJfrzwdlmdj4c712NEaKf34SXVDPqi5F+dxVSxVWMoxGh1uENW6/v5Bu9iyMp+kOv+Kd6sPo3
ozA10DSoN+GQ8vOsLuJJA7XyNCQ5uHwYg/Nw0JJiHnsnF2mzB0eW+sfKC4k2kDJce+3YP6rFoB0m
/qHttGlBfBIPKHAuIAWZ22aSDRmFl5MSPaq8I9DlH65sl/NHuU+apal06lI0BycKrulQzEXrNmMo
lLnuqdIaxjIhRo9YAsJeVrnSXF3bB2rL6q9LN9hEWhtDN7tqKwZEEXfAPleOoU1aVl05E7PFSG3J
Rz/OiwfFQTy7qI3uGFm2cnIbAEmASIuvMQJkCbKOr1mSpOsUPcWNIWf5M9ZfVzHhI1A9a+dblRSg
Rgevw6n1Y2/bPbGnoT9DgU1OkAFmtxkKK5m9FOmH+wwxzctTXNTMGmSyLtsslkubKIKPNXlv9NN3
Fpd7xUNE3k9oxmbtbtO005aoNRQoaxLQsXo3+aohoFNEZv8NoyKAxVhqPrSjhzxOUpsbN5QHnr22
dZsSc885pvW7SVJZsCsuaZoMW97HCYoVrw1ML0z6egQAq+xH4UzNe1+e6FzGiWi5AuHmzHxyuW9Y
9c2FckBSWujuyQAxwyKzzr7Ma1koBoxD/GAlhXrIO77lMe9QfEa18WO0J8qSIvWnRCakp2Mmoups
UkF+z/NaKT7gDYE+8p0MLk3TvEPNNeO0+BgB+a/daszXohmru7x3gYf1Q7EZB71aiYORhJxn8Nxe
O0lC3smNhqXo96tgU4eK8ZyPcruLO91YiNMopXWSY8KFbtohHdCgOxkbpg5b0O3fdWyMZ4UlDIrG
4YqR+4foVzyw2+C7hbFB/xb1e3+artaSvHEw7FuKWblsnPXKJOULAvqombmEYmfXvw9GjQRAMYvw
W5t3kW08m3Jjzfq6Gt9qr4pwewqGL0bowVsv1W9amG5Ik3iAMKU/MriRIQGdc8GO3Z+R5l51WVJ+
j7zkKvWtdh29IIUxbfSXFNj8HMKEu4oiddL2lRp3M6h1xlqv96ulG8azEv3Es2NIqTvTFBiCJV/p
Kko9VPLDd9WXHXZYRSkd3U6Rjr2FDlikFnvRde8XNblzO/4oFpyfBnRfk5YjH7YuexOHrjE623GA
bI8uuc9DqsUgmh3p4mS5d2WHY880KBxkYukzvS49Gap/JUV5CGWt22u9op/l2jPO+IVEkyzbUnSJ
IgFog01L3+xIRRLBblgyOLLiP3cRgFugLxEokiZ4RqnDOkdtwfOKQdON+kdP+54VQfCcy2q5sIcE
zyOnr4/9VORqiLxDWm5kN62Psm1RTDUxKKYVupbPDUh8S9H3aV4R99hemk+QdpRDqcrjvnOSAgOd
Knwae9LgHuCL7wG+GbXufm8NP5i5SE+Rb/XGpQdi7HYQBL5iFcbKzAAqvbdUhGMVGGktgpVau5H0
+nJroiqvH4YKdZiZtdTh2z3XKQYGZc5tEhpJ+VxAFFxiDOavbc8snlMNOUue6hZuMTTVQsdI1M4Q
vZyagWVZGx8t6blo2k1b7FhghrcmiorOHl4i+KNpcjKa8lHNvW+x+uRGo/wFKPjvIRDN974q3JlX
GtZTXKrVIrNN/wr7L1uFXS8fe6noCfIP8i4euEixmSOxgp/P3JTV5gLDNtrI/NuaylCfIOUZC68c
FDbZ7TdF8bs/uDWkMo7/CFnZzSKsEV6KYPCXZQ5E+A87VZNFZMbcAXJoOoeuUDfYLHID5Lr5khap
tsvdYbhMraLO+aY8P30GBRzPJEUbETGVk2fL04FEe1K5E6OOkqK5iK49kHhG1bbvULlzxpVokjUO
1x0BveU4pMkzelT6LGmk6OBklX9WVeUPHobta+An2SaHZ7M0EaZ89TJHIeyXy6iyMOq0/kH16+yh
TnmCGB7CNlO3VejlHjazeKC2rzV6t8u8r+S1GOXHgsp9XMbgszhl1y1KYEovOjJ6Z6vTf/pcSIHJ
UhyjNf1KxZ7RlNvqAcexDGhygWVXZAYnD6nFhV0m1Sty6a8wk/h9ht2cjLfz1R5dgFrTQQbck3Xv
G1iFTwf5NkgtDVvj19GPbweZdje3y9z+6nUJAhVWWD140yclqv/zJwGCq17T0ns1JU/6nhTtT58E
q3czSuaMZ6kBSnRKxosUvSjKpF79wyZvinVkIll/y8qTRlN12SRwBgDp73GeJnVzX5LhU1ihryH8
2UR7tUzVl0QN30cvrM4I/6kvvhaBYK3Kp75g6dMN7kJMgouNrTFQ69shfj3sQh1UkWhOgMk1KnQa
F45T2L3ULdAm0TbijEhEgrLII5J00+gQhOcIC5qLwq58R/QnOGWZm278GJ8FVmsIfxhjcPCcOJv5
IVvKLOhhlyY9zlix+SRmeP0rmm/toxj3sR3hs+uTaAUKr6JkkOPd4PgvduWYCKZo7MZlc+2WmjQB
Ce0D3FLoQVOzktJwE0VhCN6IphMXPfKajrURTb02YYbmtbr37eGRB/GLapvpgxW16UPElgMkJpmM
NudemHshN2+QJnsxCmKkOf76Cira58zDlAl1HNkgVmPCEjI+hbNCi6dJUdkdO7x+WBMgHDWytyMP
RjdBHKvGTDs8Noas780y5UfF3wrRziXRbA7GxU2/qrIdPuRlFj0UmFhv7cioSSOGEMsdtERlhInX
lRxIyyHL2ze55cXcJFp99iobtZV83MaS2r6NbTduRgMYp4843FuhobwxEgI7mToOOeDDb4dDD6m3
dsWt001nyxsYso5tFscOe5KXAXi2OLzKx2yXk0XHgItpxQSnSPWkPCSgT1/tH5/pOFW0t51Un4tZ
noGgn8LTcS/OgSYSSc1hIdlhP++JBF5UFOYuOeYLHo+3073LMcDEaD2ibaJPFC5WPCsddd3bocg5
Kwe9MF9lTHQPHv6Km0xL0Hubave+/1b79TwrdH6cz/mz9uksUeAYa6DT5Frla9VK7jr0g2DOBm2c
dmnjVUn8eGU0bba493lKMy7aRtGW4jAx0OpqMdcTq13f+yzDRjBtUIuV0Y3fwIEjj1kpBneeJ28N
jTDWaHQoVVeB/YD+ezY3U795V1vjCfyYDwhHWtIBgUm2i5NWtNXHr3/ff0v4axp7BNJqJix0wrZi
/KeEUWqyyQnU2n9HqCaIdqa1qbT0CYJX/d20m7UxVMqH7NnG3Fct7Vygqb8t/dFcQ/bPDhnq97MM
4OAMhBU/8qmQkPVfmBFIUNFUq/r06/+y9jlrolmOYWkEN03N1m3d+BQ4MxXZC3yyUh/j0C9CZ6yA
iFDocY7ns2XVG7bJ0ayT3R99cm9h8Y2f3UxN9PbdSqs91D7g5goUK9IIkKeSpHv3wOvPEiORjx2a
YY/SkJzNRO7e85ILpGIps0n8BbTp3EvV41CXhDZ7HX/tLOYlbzq2gm0iI6ImCjERpEKHb1WQ/QNU
Q7M/PZj4w23LRETZtHSyouQZ/5o8gkUPEiOd7AdMHphGXGQH8jPeZORN1ZqKRPWyg5vDOSeAvf3U
L5pixn2u6IuNDK3WWMfrbzrJp3n35v3YzIG4A6spRBNW7x40xM33vuG8QxwgBlLpAwYNlmesbL1i
dJoCE3Tew5y/iC7QWv2WJ+mINi2D4iSdjI1TZQf6Bjm6/kHOiw4xjYsRZpxSavltemWDast0gDiJ
5Bb+DPiEtxcngWE2nCKs48SgUTXR0s07XSRK9jExQpacwBiiqRC1utKzGTLLzfLTQJqg1T4TE01u
lbmqICRbNrmFnF40zn0taJ+s2BxOfCEPTdKi7jUVRf8OYyp6vI2bhEZZJFcHMQaIRU3T+pDFeN6Y
RY2Wq+creDZo8iFWih810SeKaBr9NFn0idGq1q2t4aFO041evpedhuDDEF8NJc+Ji/+nEIOjjeD9
KtOHfC/a92E5RNKYpEFPktbBb1capZU2vXmVqZDBr4RKk5zs6T0MjCY6jnV67m6vYUDyK8xaG3AK
0+jk5oMEZ0omEVSFOElbJPLVaFZiTMwKkrHcoro6sFCZ3uX/7VOVdtgGrv7jU8Okl+d2bwDZSMYR
BV0MGmMk994rED+w0nLnDHHTPotmpw7Su9oRxdcQYDi0vZqek7T+gr+wdkJVXj+Jmunq7ABxyTCL
XGebOALCEQMh+3xsJKpiKZr3QhxRout675JJPswaJUImpe6kI0AgxNjU1F75sikdRd+98E3Pn3t5
EO+IHkd7NLxwAJxqoqgkd8hmokrWKl6hjXoOGz8+hF6KApadp0uby7Aow7xcJshsoCqBHjRBrh7i
W/OHV2ToZ3Rt+ljVxK27QZWXt2bVNFcH2yBV091sbqQloZcib/GjY7LvdM0pDccDwZ/46JHDQ/bU
sGdurWuvfa+ay8aoxrVoZpgDzvRxiM6FX3kvJSsWxYn113gcWgjLfznKbC8JJBmWm3VIXECtvnI3
7wbAfa+umZXrrGP7k2V+jqJl8CAmoPQ2zCzfNS994LR7I8+QEO6d/Cto0OkEdi7ZixTg1B5hIfXS
DPo4EwNAxa5ESurn1vVy1GUQlI1S0OuBre7EBKNAk1oi6NLa+Knm8yhx9fapc9i0umi0sXMuVxMJ
50u/QDgRkFUEgY0ls7ZxA1V/0SugWdNwaEeguU32K0lXmkvbN/rdBC6G94X0nORL+0IozvXyIrUQ
zxLEDC+Ptn6VJ/BynXrfZ94Pwobat9/IJ+RXPNCGU1kUpKeAYL5X+rhUglo6o7cwPAwOcaUcDOkm
StX+QUVl8droBzEmekrFykEn+eZcNIldXHVdN3d4KvrbKtC0VSQr2duQVivxXZh90879eqxOSVyQ
whsM4/b1IsS8SNMsfVc0bmpceeRt7/fFo4HhkzgyVSIk0HIDTkIFUEnSPWfp9IP/AVfjdiFUF5G9
zkajU8Or4yzHRTo3S4QRpBbJy1RH27Qq4MlBbi2cW2UQFZyEbpU/hwb5/2fO3z+C86RVU07LgvtH
SJ5q/MNrWf37WxlnKk0G5Kpbmul8fisbhlc7idn0z7o+2ucobs7YdxTvSoM/ZotGy1o0U2Q7zFIl
YFaSGZx3DSHIoVu4mSe1EV+Plc9TBPEgCUohkPj/1CTdclhlDOFa1G6jhfkPqUlkSv66bZ1WVqQl
TQuDXCBE2uc9D3uHqsjBUD/pZYfwJqq7cqkpG0tHjFPU7n3Of+kT85zsjGvobJASslJoxsTbgOD0
rh0LIo+x4+5aNd8O6Rhqa6V3rdXQ8Oa5tXGnWaFnjCZKH7+3TR0vtKq0doWDoKhRPYaWFLMqM9Nt
4AcJj2ea4dB+w31RuUBl0iD9Bd/ELCIAyVKzcTITzdJ9soC0vObAKldtZZfmKe7TAq25IH9VG9Yf
lV/j/zg1gzxbeJpbPnnJqF+5/1jzTQCdwcJ5KXNw3PTZ6dmRG699lJzOHVneg+X2K9EaosY5i1rZ
2DIqY/jpRRby0zPRKZnJOwpa7vY+WRxPlGolT4fe5opj44a3sehse1zHA0+DJasp7toL5IK1Spe/
EgK2QALk8U78JaHjPJC51AneBu1zW6dEePmLTPwK5nDKexS3Ust4z5Pgix+Oye/BGL7rZaaz7O9d
fqA2CFDMIZ+mCQHviefAKHjUdQ6QuWm5dKuKNZQ6RFxZZWiqua7xn7gvrEqlyd35fSmFQimeC7Dj
1mOjJys7GIst63H7iTTxVdMC7UtuuBGKiZ520jQ/P3lFxUtoGmj88ZRzYz07cuptraBsV0XHA6cK
fxfjpJ795RhjSa/X8uTN4HZLjeX/KY5ZV3SKk39RnfAVlleLrJ9q7EjkSgvRz7c+D7EHfpu0VNdd
Y1VrK3ekNx/xGjEhxj9qqXZauUNfPXxKAwI00wllTy/n9jDaR9jD2rnKW1Iy00DjkvBFyUq6qm7l
7sckKRZmYjiXsIPhgi7pS1VmFfJlufdssDfIPWV4bS0rPwyljn7SkA6v0DyCVR1oKYh8RoMcYVUJ
66eTGC3hPFl6+orKUn8qsU1gS8KsKBjH9eBJiCE1wfhah000l7G/2YuDLMdbNki3PUlVJ12sFCdZ
8cHwXraW47cLcRCmi/Gidm1zi6RZdSxDtFnGYQTYUU27piDUnu9NfKJ+NIvcLfeEln5uitGgJOQg
jq0nd6Wg8AjpJuQeHZ3Ev+G7u8BrjR9VXn3t5E9duDsFGre0/NuYOEJyjaUWmTKYkG2Uuq7xVvRV
iWQHgnMAVQnZRyRoWtXcxtkkTefmMr5SVrjPB9d4jEb74dYfOyZRN5DEdt27V1bT30V/xZJknlQI
AkBaii9Jndczf4KaSAN2LYlv62dzLLoTOFn8IEJkddsGYA3ivEsrra3drYpfjbUTbZdkzBrbTTRy
eMkihqMf0wEZy6rAqufWVxTmMZBHafcTuGbq85TrAKTd5WHB8hWUWxsGX8vOe7BCN/jedsUap+LM
n+XJ1wSD8HCWN2d2xoY/y6IQRQtv/F4N7tks7e4r7jvfxjJT3tVR71EFQ+CuJ+w9QyUemV3XspAU
jNlBQGBzeA/JLnqarU2Qa6qKSaJWaTVeUbadzEWfVEKZmUk+50jEOcggBGv0O/8Qw/fj7A7rMd8f
s2XrJv3MQeYcrmnkLSWz0E/scWXYrIqyTZ2wOYLbQibO8KtHyWetbI9l+4FS3Nn1QCvOpIWXtu2N
3RRMpCbBbBIsJs9LlL0/gvyZ+E/1gDWFqSXZrC17CwAaBcE+aCI5nnWOF7IQgcyqcvoLCmrtzvOr
N2XyZxOFMzGJGy85YhAv7UWXmGr6iEK66Jwu7nMtH+dBxfA3cVgaC1UdvLOa1CPuVeaAM12sH+tQ
bpeqk6VP+GKpcG8176vWA4GpWEPP2ihfRMj6/J710aTAp+jPToD4oThT6Sk/zpRNBq2aKalrUyqN
I6GtzAj8oz01Ypahx6QbY4TduiJYVZY0+SIwYsV6CA8Rf845SEiiJmG9oZIc+qkWKkVy8PKy3mQ4
EN5q/p99n0Yzr+qWMlR+0AHyziE2CvtmqvqmLO8kg0I0RWFodmoub5NQNjRUjDaYakemMs+UPLi0
SG/Gtha/AvlRd7beVAvVhOqMXgbKYD7RAehqycWONXxYpwH00PJF5zT2rvB856WMm3ls6j0eKVAk
0q4dVqIJ7muLk5zxhLdPSLoYAliM+naDnytfNavvLKjcD0zbg3mSTQJlklau0jhID8jygmVGdndd
jF57VZxxmPs+7HU5JvmgTREmb4o11V2gb+20fL13iZpddPoimNwMZQx/lCixDziS22z64c2hNGfM
1akp+kQx5qxcZnAOsYi0EedDMehaEgCbK+TDENLNkVIQ7XFq95UHikm0eYv/p+0l5asup2h+pfKb
DH44KeX0DzaIiHamBvslgAZ+pJsPYIXNlW/nwd60Eu/Y2FPCSarL5yZLUb9A2fd78zWO/x97Z7bc
Npat6VepyHtkY2NGRNeJOOBMihRNMSmlbxCyLGGepw08fX9QuqrSyjx2931nhJmSZYkUsbH3Wv/6
h6R4yzU4pHWtOb8pbHsQB9L2GAy1ti/sLNmkVVdd6Dqx+Miq9EtP4Ob7d4m+vA9GdiuIe/6CrXXz
Y+RPM7+XJzElNFxbU4GFXdPUVZbT95gXGGXYO2rpv5jFbH8w6cEhA+tDA/OmNUHzJUum1ZPZYXMd
E7C+SKLjqBGNJxpkxYopovtOkzuSkIj8q3ydiqw4RXHd7Dp3qdtltMnKIryE+SVN2vtCD4y9qpj6
HrSAQJeiTBdR38GAMRBl0DUZy0Idcf2SqcrWwY9DQYvH57p7FIZiLNsR/zZwu3aD/AQ4Wa+R1LQh
sRZib83kG1tFPYWh9JMmMNfK9af4Feasfp6K3wijc2H64GCsMd8kOcrJ71Thi01Wd78p7kRQUcAA
E629uWWami0QVioHO34A9MDVWxuae3MkicvvkSNFuEgfFNVm5I5DqpeT07rOYKYuB598KidMF74p
ijVSN3U9+Km+nsyXztDyXQ/UsrLBxxcmRqZrEHC5sOuS2tvsdv4UpVu0uHBlJnhDiVl4WPQi6CRD
TYl4yU3BjCcx8XDOKk+q0fQwYBodK6Q3jiFnPvJePEW0xF7BY1JWEO/K9ag7mpeEA6P7pK2WKoZs
JD/gJaMM2nNSYNnXW3m1ygM/9xSlypZZoJWXGDYglALtiIm1dmzRgiUi6khkCBc43Mg9hGP3QIIh
xucNQjJmhuFDgmhykUoNyJFcN0iIVb3Dh2+JHybD/LjdTfjYY9ZQepYEMYin7iVTK/0O+syXINQ3
dkjNZFVFnHt+P1Z70PCgDbK7TDduMrb0fdCq9jIxse+lagkWsXBbsiOthhnLla4uu0PMn91VbNJj
iOlrhyKjjv3yITTKq2m22d6MGFX7xgH4+h5bLOuJvXcXOoS7kzvuhPmx0K34sVbSjbCHgVCrqFkU
jCM/GZDp+trw0tCG/VCGBMCRoIdSNvb6vm+PnbWfoEGsZjfPNaG+xy51pmNYQFBRbKbiSNjuSp+U
WRXl2tqWhrkvq/hWZP5w9EdA2QTPDEfU/rYbtU8O/ajHluzssC3FFFqTDyKuu9P7g2bjnCirnAi+
sIZ0Van6QR8bqHK6fVcyjb0fYKIsRyvEvt8mhhay7WLwJ69Vj0HlmDdkmp4ThocKFHuvZIrcjW7/
e4Z+/GhoEm60zmXUIbguNJ1gYTp6yI3wJ5d9jUGCPznaRlLJLjPNXkSK/qIO1UqLNI6XUcqjmmfn
Fu0i6fTwaxHJY48x6u0yyTuC0LNwBWDhbtLALpaYKC8tGTxbmt7/ZFsT32MG7GpIAXRTmJDBkSj8
RXQJsuYWCXq0rxn2WnscAK0D/JElqeYxEUEp7kxEh/hejkrVAzz0yeFOCdjWHPSCprP48Sbriu+a
//dXQ0o4hq2uKxh9flSSSyjnWs/y/upSE+PC0dXESRevvRPOEpqxXU6Gm3hWjG+II503XUleuraV
d93gTrvCcDaValNBA2JtqVTk3ldC6E9tZK9FWOFyPuFt2PXhE4wk9dRM4SlpbAHVoI+OWaelm45c
CHP13owTnPioFJHvaWV8jbrqgT3VXQXlkJGvlZqbWtUfo5TYwdjAQ8ywEjzMZrg77tyOtwtLnK6y
1JUI+l2WNdoiNNV+MQaiJjnKRtQyf1pbVrpqBvsQIEQihSDzMkk2IbaRb24bhRszan/X8gmjv7K4
FI7h7rVA7IdIecCpKr4lrCFPOO6XrMC6Th879QBLxNjmAdtZoaTxxvS1+hAHq3pm2Xbdmzka96xO
NFl1uhoH3ExrP+nuNLVtYXi6RAio5aGtuvaYZoQDW0HRLXDPTbxEdSJQC3HGyl9hmhCRm9mM09uP
r7/4yxnLSpzXI+x0Q7Nt58MZW+DbaVdmkH/NbVWe+9otCXvyjWHBlOGhCTWK9BKMV5tXZ1kV4SfT
iX+ijxHfA1Dva9C0TYTi4GiEIn3kxuPNl9tu7eZfIeJpj8UIw5A0JbtXkKi1tgIMgYwfV7VV6fPO
Gr1ZvpEkY29CajySg5I7oSbJPoF30kX9iI6e0+7Hb5P2l9tkHpZC6uBe0ZlBfhycCsVuJDrZ6aso
0hdi0No76A4pdmxZAK0Ta5X3aa6W1EeYERtalmAXjkKuwIDhCw+Fs45M7QtO/t1Rki6Ll8qoHFJE
+PGYq8th6LW7aSBH88cvW3zA9nhrsepWUVI6mnDn4eEHPoNI6L8gAtlfo5r7Q03MZ7cbtCVJfbhq
+EG1y20LTsnU3sxwBdq9w21c/1w4csdZhwqW4D5O7XI4KX3pAVe6+8YeUy92MPPH/X8hWFbUjo64
RpVQV2NYbDFUUpdtExyEg1mDT+af1WRLAkesnQymZgnU6GwGB3BsaFOMSTICNkkzmn2x00dfkfna
HrAvDhnuHir4lqvK97EuCaL+zrZGBiDMXdH4kuHZFXHjVfH4JTcYBoZICBeJMnarMZD2ujCdkMat
6JdN3FfIB0d3HXT6OizM+pM+tBmi/NReSYKu1r5hxBzhLuWdGQzAYVOLQEyvlrURtAu/pNJz42eU
dGFTfVEMwzxWKQWZopB3KxySNiv0754dRyPgkX9FW+buBiN66yiUkPm8F5ty3OFZW27LpoV+C0yx
4YgVe0xnI1x2X1SdHFwcNfS6J4iqaMOdNQ+nDPpT4iIjIhlDY9cMgVwNeH4tXMvMH1xszLdu372a
eA9mVAGa2AoUZOeyobS7h7FDQ6RCNN37452rlck2rAbhjb0RTcAL+cKs0sVIVvhZtxVyWCvMHwfV
DXMPqF/5FOVPucHEn+gGkR0IqKSYysUyGN5w584emsKwtkbfTIsWzFY1xRlH+DkXCPldMbXNT06q
DwqaP5aygZ+EDV7t4lP3QUHVqb7LfWn7X606Cik/+txLbMVdJ1B21kKNOqa0fX+yLLM/GYEgEDMO
DkWKZp69ZS2N/qGfE/qQ+l0zLsqP7zTte+7X+6sDQEfhIzSG97bxQdwpVC2ts6qMXyVhiqRgENM7
qMUn1klBzPs4bDWb4LGS0cmiBG5dp6Lx9AFy8rvzfjlhZBWP5HDo6VoXVrOGowDSF7XZp0LN3ZU6
hdp6mtuTPBkiLn+qr4zMJDavCB9btpyf/Dp/2e9shgumC+FAWJr9F4MZXRumKZFD8jpE3T20YfEg
XOjuNQzjhc9JuRy7Oj23uKHBk+gXQhtRpAlHLFqTDVvRSfVuGlF8lk4HgzaxdUiQcf9gD1e3cL6M
wVheA2b+PyOLuB+rGd54XWMSo+uOa7CRfN8xWiJqsobIglclwPhmwlJxKOzf2jSmVMC+dG1JTXqh
4hc7NDuMh6DFPuA2fLZTd58Ly9y9N1O9qh+VRsLXy3faQFpW0dHvCPIpvAB2pd0OzVEX5S4GONwI
J5gNSxDW4Jjm7uthUj3dbzZEA72MMMV+1xMH4kpbH+PMrzdgw8k162tgMzbTtpOPP75yHxhs7wvR
MWjeHNXU4Lq6H/gyU9bhnCCT+NXJtGblJlbACe4j+26cT3pUJgdLCmuFVup1VAiK6uReGRvzkMl6
hXoJA+IhPOpSre/MLCzxtxZPNsH1Z91RdiQW9kpr3BD7kgaJWGMJezHyqibtF4AqeJ/EQXWacv9z
p3bs0T5NFTrX33x0PYe6w4v8x78r6+cv1xv+D0WL5rBILWF92BPqITMbJ8jz19Q01SVM2uGEGtgl
aLsP7F1EmXmfRckSnkx+dKfgwWjDN7+atEWiauY6Ndzg+P5QuEC7OPdg9mDCrERuFXdd8omd19+V
TvM7EczyTgHuddpsFSn1iUBliVEF8CjqxpPBazsbGA5FrK2tawRk2qeKcZaM+05J/ntk7zinU9Is
yXHA1SB3dc8sHeSuqv5bZXUrnxm9nhjiQCg5XP62V3HaJSWsgzeTI48vbY5GcK+tH8ThoiM0xGuC
fB5+0GJNFzPLvdGwFEJNMqxSEOjcY/uQ37Wz61GQuRUR9hiCw6XhhZmdclPGtFoyoriHv1icNHlt
2yna0nIG4PQWou4sL0kZ7tMFRHBtMem/URJC8WyG187qDm5Vk+XD4YMZuMdQMblPKaO9CULrKibx
xMtmH37LrIkqrvITNbt7cKwiOjDEKrw2McytCH25H53xTUadxtQhF3t/TnT1tfw17CqsLsAxPUID
5F1JSodfkUvZ4u0n2dnXJlUXEjkADxVznxkKNcwZget72yN65iD7GlOxOL1ZRk2m5ZzAqzlgbnCG
0MaIQxOOzdHo3xjQt/cpxZCHjcgOr7dhY/h1coPov/drMOJi/OKkSnDHDl6tZYCrdw21zotHvCPA
xtWDOT+gkPZIaC3vAr/8gkfRa40OfCsK84Sxs3Exuk5ubdxUB3xp77UISqU0s5e8q4+GhSt96wTn
gZytM2api0ZkF5Ijijc74Gi3TmD79mMuJssbGT0cclU7SVNoD6MIN6NTJueBHhPPs7Hdsi2Bbw/h
QIRQiJIWvt7WioD+sSeltigzdxVTmRxgvI/HoAOqmhy3OQfkn/2korf/0lXYljB1k8PQdgV8ww/7
cE8yJavO6F4t4mMWSThSxWXoshy3Yw+lArp3nIoF2aw1stxLLw4wPLFEsAwJZtxY0fSSycjcpAmG
87GJ8fhnUA/bwybL3SXxjFDROXGc35EQiRgEKzy2uOCINsNLrHwg/cW3PE1HJh0Mo7MUwYh9fzaM
d2rzOUnzrQ7p84JFQEGAYN4d8SAx13Eh3t5dc1CNbMgu0XemZAaEfVnye9b06RLpGKdIF9KG8FxD
FplrNDHaBvEA2tAgKg4DplrJnPeZN3X30MWaWEz9NWPyhe+ajFdqjoVSOOWv0oFpZMm+3QQ+A6Vk
XsJ+HZ36uB+PkWWe26ms/+hh/td3rnHNu4vcS4GtGGSw9sOn/7V5LU7P2Wvzv+fv+ve/+v57/mv5
8N/Xf7wV9T+OD+vrx3/53Tfy4789/fK5ff7uk1XeRu34qXutx8tr06Xtv+zt5n/5f/vFf7y+/5Tr
WL7+85fnr1mUL6OmraOX9pdvX5qJ95ptzRv/vw305mf49uX5l/3nL5ew+Pr6j12TPudf/+YbX5+b
9p+/KLb4FasZTViUD9C/XZUSDz/Ab1+inJiZszYcCdv85R95UbchTnzar3wHdYZFQB/Uf40vNWST
zl/ixxncAWgHWT2//OvX/+bu98eF+R/c/j7cTqbh8B/mEcAzqDZV/aOtXEVIep25iNtoQ3OU+eFn
ulxLvY4OmdYoKRDcq8Tq0Dss+pzOZnCltS7yeFfDA153qX2KF8y2zk7VX51iQhNpPqG+AcGI7pwm
ThZweZokec582HEFuLBCvHd8RGxCBsZJN6NPVY5HSQyLCo+hTS8wTnZ7nLiwltngdXWJpOXsRfmp
HYx1NoXJcmKu6gk/2AbkKKRq3y5bp0BrrbMdVEAvXtqpt2462jXGypHs1EWF33Cikz2txE2F+p1+
RphvHHCHXPkM2kKOS6jeFAwT3JyhXjWRVtyijIwjyPf9THLQ4rd4lITcNvapTGHWaFKckzTdAmV8
7Ud7Wbu4LUXNoJHPYmzxFzxqtHeJZiA9GTZV3V1bg+eOG4w3stdhHC9KVa+mMHgdzaWNHp/goMoz
uwE1nPJgo7ScA1COiV8cgoZ305YKZCrs/tT0GEGsI2Jt2+UF31IujUrdKcN4jtAOKpF6YAJ8KFz1
7PrqLVTIas7HM4ecN2jrOhO3WmnWZlKvmoZYDys91m30JsoC53iodM14iZzuqoXmU8dQNdtjU7+y
C+dk63JDiB75OfGzMCfMH/g1k/w4iP6CyHKnBTs3adcGvZKhJcdunM5GPB5ia9i4WGUNbrSvQR37
KT5GjsqqiDBUWBCFvbb7bt0aJDgW9lZLSU5sE8b27mnQVCxmrKdqbNa2Mp7VyWIS+6imU+K5Rvim
z21MYBUHfE13viUOfmVsoYmtEMgy3DXU1sM+cNvxzAUenV4qxTIC0het/kRW9HNgpnfBsIJvfS5D
c1u24T7GjUBowV6tk+N8hYU/3DoMmJMp+WIk6RtwxxuCtsv8NpbKdKscFrUxXUW1qRP1ZVS70EMB
kapyM2edgV0sOXB3OGIjdR0ubl7nnArDYbJK9GeAx43u7qUYznKywMCjfYb1sDBPxWSeiHo4G6U8
IKjeBsF4AL99c4K2pevuFpHU11A2j7o5IZOxT6RCz5q0Be3f3jflC6O6o+OsZCKvVjhehtJ4Qhu0
nwax0MvkWFfx8/tzjLRQctTPTVRxnCl4YVbBm984lpfmcgNt4Rno7mAZzQrtKXLjfJn08O5Yf+14
7vXBi9SIMVn8VicNm0S7zghRVPHXV4wEum4MZBVt/YIyuR5vcqpAc0n9iadzNCXHhBCTKmatKvVD
wjw/lpu66i9G2mEQwWBq3g6cLzKcbu7UXQYdeEZeNC5JbaXPTf876d77dphuOCbc5ivYqeNBQYZp
hNnz/MbM61EEw8WOhqVSTLeGGRumwl7P2Hz+lXyCPaSJi6ptbE20UJ5STeehUc+tNmyKYK3JbBfo
VFIh2QL8Pgn8zhischjMJ1q4lUuea2Q4XxDKTSF7gm9wMCvhcl7bCSLc+bWlAXvZ0LfXiEjdeNKI
4MF6I2IrgIt0sMxuOfnc60wM1kx236Rh4MbwhO5gJSIcakW7nheTWzXrKtJuUECWWnZreaf03n6S
JRzPRJ1uKviN4j4EgDO00XslrteF3rFNT2e7lmdopddZ3NzmqzKTZ6Ubb3Y8bJy8Y5cpomfazMfe
DT7dEdd2Mmr1JazLBTkxy16D50oJSsqOfEFk9FtuDh7ajLc2Hw9aB62ZxawE0QpFWRFYJwGkrpz9
objTAccsYgpGrd1WU7JPHWuOwbtOlYq00avk/KG5NfXpoH+x4uQToUj7tta3lZYes4rXLrk9xpAl
wTuN+dKi/tzo9X3XTQe3bK9NM62n1PZiXx4mboT5D/lP66LaK4BOHBr22gzEoTK7l8aXZ8narI3u
WmncYoz5Nn44rWpK6XmzojBABCWgmbdBuhc2lHs2bINICexB75EkXBkn3UScPbcVklT/1mXyqmN1
wERUvmjhK2kKO4ymTvMtOe8JqmsjaOPacRM1GveYEAiB+sB56rqy8kTOSeMaT1VHOl6hYleithfL
4J5no/KS/hy28TM+9lciIQ/S7Y6htC3ciSxutewZ+RH3R3hHusf8XAykTu93nJAnodVgKIrxuVWU
k8gJAVFhu/QRWJ1FHBGaLYhVmhl5ASrivVRa3QNd2aYS6y5MdB6duHoe3RazgVi8xAH9feWant36
5Z3ekbquDdae1i64o+yGVTmOKpWmpye2xSyj/S2NpnGLZ8qS/O5mgUbxKZMSKXUyHsh3OrSi+awr
pgGG4bSrJMGyBZX7SFQB7ORFbkrCDzWBZky9ygH7EREP3T6yjO6Pj97/bpxQJg9Zu+ts61MUxiBX
84w0I0OR5G0+en9A7fntU0OfXzbG51lDHF3X7CXht/BNgsfeQPTT6+2d3cEeU11f8VIl9Rc2imd9
4dYM0N4fBjwg9hl6SYJ+zEeBCmsaO3/vO/AkivQxjIBC8Cga9g5mZrusR3+Q9tV6VKObsEW4G7MB
Yjd+laTab6vWWgsHAXreL4nhWeWGsho6OP442hXKk9O8WbW1TiTznNzE+qJdSgT/1RKT8dXYandK
GQ6rrMlJN+iUBiJagWHV/AAdoQUVr9D22c3JDmu5piiKvRZmcDiCCSrhOaeRXFF/3RzPTc3nycSv
n1NgVYXOc50LZwXw6eyjvPscSWeRKwQ7CYg1ZCtixmOhmChS42ZJu12WJeYNhEknbDeqJ8gxxX6e
hT3F2gtMyT0ZGifHmPluvbog42RLU/HUlTgETNzmcc3mwS3AXO1COgFpnOOCm2014nOJ16jze6rS
O6vxymWzEUWzctj+JKJgDx79k61YJzMbrlo9XhOjOKWW71W+s5lMOKbGVhlI27WS/Z+K+m91859d
sT/MsuYyGTdsBI6gxJZtAgh9j/5FMcswHpJi29nJW5XsBpFecyBH34E5GS4mZTwwmXyT5DH/5Jm/
x6H+eGYsGJmjGaqBQubDFM3FTiO3RjsHnxHnkehGIk5gJDJVZn+h0IniZiFT31Nc6zSXSj95erqd
PwmP358eCjdeAJoK4md/JMoMti112ATFVmsp4tlrSLnEpr7cuOolEcPF0slbK3atxLE3O9QGuxqF
bfhTyo6Y+/r/KKC/vRCwOLR6zJv4//dXICAEOyTHNt/OFx8CODpvifzq4Njq/VhSGKTtxbZhg1Tm
ohP1Kk+xoh4rOCGcPikFq2tso9xYlfZPYNG5R/vrK2Mqoto2A8+/4PNlEgxTPDr51sWeia3moIf6
J6VBXSaHgSLUtEja6L68L++yoT5PxxcqsWvQnAszflZd+aKHbADv5aFjTudgo1nKY5lON3Kqzno8
LqyRMoTaDu7aBvnwZi5BLHfYJDEKUG6AuUpXW+6UVF6yMN47mXqedHNbcy2GwFmmpN7BM7nEXb0S
xhOplOuKw89H/JZ3iJGd5lIxSEhbEys9nxo24tbFTtyq12rQrCq9XsksuCEPfsFI4dGSxskdcX/R
6zMiogsA0Fvldvz4+LkuKqYn/UIzIHTarBovVX1qYvq/DPDYA0O+hkAjPwFs/255IF/UTPBQ4OmP
U1Qtjdys0Ayk6FqzNgr1DI91n6Vf3itreSO+4if2hHhZ/811NwSiL7S3BvfIByTKHYRDb8qdGVgj
mGL8EOOjE+u3uBguDQcfKkWkP5JNDTNUT+36K+3uvjKyvU5dn/bmTkwPYZPv8uI4Zf3FRQswi8t0
e14MKgUpoVVnfZi1HTg7aYeoRTVq5aTPokHMB1iG7Icdpdj8cwd8M3TFM3smZxSgc1cAOLp3w2wv
NHnAgnhBjNWtp6tiuLNyAXvH7LOFO5/SDRv6+w2o5jGP+nWENCrEHkck3dK17BJ+Ly6PdrmNRuRb
cnCYZQiTbEocZAKs+bRyxcSmYxX5R98hi4Ze/0UwilSppLSqXGVdcJ8n8jbY/jWKCDmkBaMC15+0
lOq4Llapqf9e044WafQ8F60tkU+xmcJSbx7rbnzpNcqxPKJlDy/Qq+CSmzjg9rzHgRkfYaAeYVM/
aYWJYnefGeOdVOI3RcPbDuqrQ7bDWKbPIvX3trZs9bMsdZJqzO3Irt3P0Zq9OM/t3uyqMEIkJpyZ
kM+5TyqsrdZNbLvhvso/oV47zb+HMlC/WcFp0IuFsLulLXrwOfXFd4yTLYAJfrwHfz95+mPnMzB+
sAE7bc38yKOYbKWoDEXPt3P7Nrd0kssubraP1IRfObfKbf6TId3f7fqmSsnpkDSABdz89T+JuWsk
3JB9RzbbhIasoTEtfn6k/s0tC5ZLjPf8SPbkhyeJwippU1XNcQln4DqYOBFo6XStJaRZHF5soKBP
iVpdponawGlWUqjA68nbXGXXqPbi1lpFOpoxEwNQDThC0U4JbU+vGQyW5MXO030c8j0FwqE4/uIw
l/aqPjk6VHRGmnrzRpxk8tYF2g0jEZZinZAoPK3KMTs2lutJu7voXP/OTxB+jIe2hfI7+/rRl9n6
dAtd45SUBvaDlORE4Zr2ZRrkFq7edX6R2D3vK8s6jTrWF4AWFm4TTvlbCcLgECURyXOikyc2dFdh
m09BJg8QNY85MV4h5j1KMx7mtqkNo6M6zRTA+o7lcZgCQpiBPhrwAq2mSwLd82RfPIrOJokszFed
pPRSteiNuKeNMtKTRMmxl8kekoyXciUhYjAlMbbz06k1G00fm085EWtZU+NQaD8RFEQUaXtxZbpQ
eC2+P1znHdygX/vx4hbq3xQ43+bBlBcQHD5MFXOtbGUxZjl+/hyfWICjJo0hm2Jp59VM7MmlVRm2
K5CaQq6RIqPN0JQ7qEsPmrsAO5/6U02bh//uoTOw6jGcfQPpBIVgRYc+t259f24yeQkZt2CGcVc5
8e8ucTll3gLJYcCuR4+jkzwzoW05smZSX97tSAlYFwB/OZ5mncaeRxJ6wthkbsbnoqKr5YX469O8
q1ZT/1L45H6qzSHyhxebnT9jM7P14mjgiV2ODvpGk+JDbgTgAugddJSL6/QX0XXEacp1xkSbJtVO
4n2tSCwg5wjD6dDoHYNdqh3wF6uUtypUzzR4EgG6Dlg2V2N+0i8DmjkvME95u8ZRYm/UzSXD7Wjs
JALuamU2M2ShP7kxQzWdP769wRvyZpn8xl3ALaH7n0ogutb5kpjKhdq9Xf74Qv/NLkbhNv8ndBdk
+8NlHoKKYS8K4S0OIsvG7T2jtME1IZzOi1xnDozI1C+Dn6wvzfyeFPm+fTqUz5zQzFqcv2yfuGGN
MIm6fNuG5i2r0+N8zjk4yCHQR9XNoZNhKNYuZ/wsifulrxvbmoKnHAFeQDg1bhS9Mb1u0pZ5B2RF
kZ0Aa9YqBknUYsL6YgGkGAXzQOolB6DUlucZ3cgT56l3IcxU8X7eMobo2CnKpiHaCRG/PdAPpQyb
/Gx8CXzrFGr4DgPuxWPtVWV6xEHiNu+7MYsuzoEQ88GrMxiN1aqJs+MIp4hghUtA0UM9UVTTizYf
RjlXMzburGFa9W1yzHX68Xi64GJwyGz2jfkeDvTkef6d9Um9TUK9xZN6rDquS/JFsdPjiH6s43uT
qF2Fdr3SLHbfOt3PhY4tVRRa5qmhc52gxVXpqYVkigcfeCB3bO88zQhF0GPnHYYct8apnLK3GQ5x
enmfU5l/LSp302dEB0H1EsNbncbrdsiOWNBU3jgxoVNXCCZniGBh5QslkoTxcFfOZd1k5s+Tykxh
GO9hsOLAZAz57L1EZIu7bmh34wT7IBWDGodMsxQkNibBTSbP3WifZtSaoeJiRpsQ9ayV0VjNIBy9
18v8S7s6FQtp45US7clUXddxd5lPeEzD9kNvnjDPOs+fl9p4UFFrARfVXXTEoPG5l9YxnO1Cwol0
KMwDCx9lQZsa23n3nZG1gn7RaPt7Mazem9ixuzrj8EJ+0sMEOCM69UHZz7tuB0iu+vFRY3QgpvjZ
iOKjyDuazfDZwFmwVkx2aNDXrB8XZAWa6yQ4mCb6NZC2bBZmc/fmKhFcBgh8yvFBdVmGDzG8+rlg
Eul4M1LjKQ6IdPa1lUimF4zjLzrVRJ9ne6WP9+GsyHbrtWZNi2BmJwTrGWuDjwW8WK2CYkt1uy/L
8fC+4Bl6zGUk6vYtJPnlvHsZoAJGnpPgRQNW2ieXPCYwxIVGLsJ8+ORGSwdJzHzTL/PgRVXA9ecF
N6OvMYdqyXTUQ9y2d2XGCAJ4obH7G7bdA5ncnKQVm//Ub/oK1JnteMYJp9J//fGu9ZHm+G37sE3T
xbmJTeTjvJlA2rjSDLQfsBNfcrLny2nA5fM3cC4Ajw6K4tyMOl12B4zJjGbwEm6kGXueF1YTupbn
tPQArQtEXAwpkhDzfdt+/wG29gWW4UtfR2+4Gb/EDgG8pjxxeD+4ibvEaCcgACep78CDIOl+SvBw
8ojwW8hI0fYEfTQeulpjpaat58pu3OqENCz0rjtnNk16oKmeapaUzBDz8yJ6wrJOu7Pg0ZBCktVr
oVXPZe2GywCnN2bg6bUuwELbAmxT1cvBO+X06AsL4rXUis0QhyDh3UPcjjcX/8y+f1NrzAYLbvB5
fwknHXJnvBhKdTHv6pbRHlYam9O85zwEinpSq9or6vBZdahC+uGmq/IiY2Pblgm+G/u+qFfzGZ5G
Lftwsy6sFnonpd587nbp0WVFzvdfY7sPQn/omWuksXqef9pcJgXa3BpH++ReqYn2YyYwr4rENk7z
D3HB+2vg5RkZUBgnJHDK507DIJNTJNbWLAh0z3gB4PZIXclXEettXVIFFd1FvYsqW12SZcAQfmJb
Klfoit/StrvqljzPN3Rr/6v0//+DdeEatNP/81z9v+toKvLnP4/U//iWbxN1obq/qjP9GGjKgD1t
0Dx8m6gzM//VEYZFygTnPbN2Ko1vM3Xd/lWFvWY5qmOA4dmu/e+Zui5+1TXHAZkHX8JH3/l/Gasz
2P8ADqhEp6CudB1KD16Q8TH/KkO21EjKBIK9ZyOgqp327w9SJtNeROQZaZMsFnkZ9CRXqfXerxoe
VNDpPz6aP42m9DFvIfIMLep4shhAxX137PfvHyHPzZos3LdKle8ZuGLrMn/0/jDMn77/nZ0NqCze
/1JhELlxtXCnyjheB8V4DYs+mBauyDDHzkVQP6naNPs8+uvY0fP9fx4EuSawx+a/JLiTD3sjezS0
yV51TZRTsfLEod066DkChUezsnIvEIq2NNyo3L8/aFUrp8Ukaz7/z4da6r4gcgZEb3KCK9+/3PfT
8O1fklA2Tos0icdl3He1Z2lxpf7xjjkwzbY40TKUs/qU+TXv4h9fHqrs0Pwf9s5ru3Hu6rJPBA/k
cIvAqEAqVEm6wagkZOAgh6fvCcifVS7/drf7+r8QBwiSIEUinLP3WnOVpwm5AWqzkzGH1akzB3H6
vJvj8M5J2KZEUpO5zlnvVC6ZwRBwXaSih/9nW9xuJEfpTvZUw8APSxQFS4Wdslr/888bxVz/fdRG
Ftex9es3Fhjd5HCRLKtM1SlG23gCgCvkALBekrtGZCrUq9bV2xM+n4VB8gvGXvoECEJ2c10/zGvb
Qlu7GNuS8o+lpNcaKjv//LCcTKESaBoFKWlSGDfQ+Mg6woXc7YnbfXVYv8jfHvrc+m/bLLX1qwVc
WLtYdBX/j3cXHw+v7759pG0bH++0LX5+zu2FhdgztS5PmZSppyG3lY8lSe/Uk2bkaK22xe3h7aZe
8jdbl8Pgc9W2VKwb2JaMWiKStUo/nvG5/vMFBrq3UyX2haRUp6m0+ebbiIR692N5W/15Y637ysfj
28r/8f5vm9oWk3pM0eODslzfY3vJtvSxnT838dv7/sti6vxE11Ad/3yH37YEIMxEhIoP7bdX//b4
f/jwv73gt8XPD/3bS//Hx7dn/vnR/nxmgu7T1XF/WriRsSlz+H/u3tvSv133cVz8+XBCKtPhj5VS
xVGzHTq0xvqFij9H2OeNoOYjB9KCtdTVAT3vVU5pn6/5fOIfm90eMJdrnAiDBFF2hTxSq9O2pJSc
Sj7v/rGuguAHvW99yb8sbk/dHtqWtpttQ9smP+8aMHtykKBso9g2ty0yRWfL//ndtyduN9vbGHr8
xHCcuO11W2oG2/hlWwQZPshB2i7KXh6tvZbL4mQatjhhhyvw3oBWOW0rtxs7V/UFF8f60PasbW2X
jMbiWUvdMjpPCdvpVgbe9tAC0nh53BZlIyqq+982o5qR7E6CUnKRRVXufmxLAuuRnpuGWstqtPfn
XCEdsklcYU7fk0Z/JWGvcwtKgaCjVW9q+u8Z6l2v6aYpGPKfM2Vt2NFxUKwEBkJSVW+0k7PIIQ9C
5IGTslJQT5oV/dCWYdiRlwTPFtOJFzakP//2KT/+jVmHGDAnTRz06yVtWM/jw3qe3+7+23Xtdgn+
x832iu21H69YN/DHXaeNQbv+sen/h83AIOqRhdqHbcvOdrHdNv2xuK3dNoMmlev+f/4khZycaNXB
WP7t07RTtWN++yC2K5lsGMXJKabitC1167/yue7P53w+/Pmcz3WCYihDkX/exB+bVQcA/sxZeNfP
Tfx3b7N92s93+dzMts5J0dxmdglimPHCJgdQ16vptrSt2+5yBb8oRBfsPtcPccs0fXvKx+L2ULpd
V7fX/LHF7W6xXSG3hz+eub1oWa+Y29LH45/3P7YZ65I/S2SPLgqTYKuSAAoK46zIb5Q9C+ZZBdBC
mVDiYo7cqUcp1crMaAjRwrSkrETzTEZZpOFM103hpTHi8cFcfHt2Eo/rcxeYsQW9xcicfVMUBEKi
AB06Ze8InKxZZr9pOlw5qh5Z+2ZK9lHBfH8c7VqlrKGSf2M9wMqf4SVIOHvb+ke6ECA2MMKgIn9n
mxFNzDrct2IiQ7SBEp8n9ZNsSfqenLeXPJF+bAaXWemdYBWiYdgBn6RSajC+kiXt7Al2cAJjtDwj
i/ekpSOqkEdKduXgmt0ctHX8A20kioDRpDhHbdgA1RTr2a4QzPjIsxt3JbIukdUXwtXfs5IuGjMO
8o1M84YpQuyGIzPzVZkKAJs5t52V54QRuW+b1ilX5a+FBhSpSMSNPLdBxdgdc7n1SCJMejTw7OFC
R/1UO0Hh4EzQuznzhjF5MJVF8s0oz9xvQ1kVftxXMb+krNCTTNKbZFxe1iaX1S1aoIyvcksEsbjU
uuFFNdwUuaBEvJ7nDOhWjdZTOKZqkCVy5htQHN2eYo9rLdATrrqZH2qzB1hOE8DTuqr0iGJ6q8ZV
ptpFEqfFcEUCaFdV+5kPziqSiYfn3MIHj3znoejMmzKpXw0jnPzeRoM2X6MiItEP27OY3kWhlCdE
qiES07rntxCo6Tr0SXk8Lwh34uRIpDtyJVrTtCRPY8dJFc9IudPb1gMjRDe6UHtKpM6PVAEupLaq
fUOYCz3FOvINp0qOsaW+DvE1bJrCE2tnsNYb2xei2yuhDBnYsALNw6fJ2N9IxK5P+LdMyi/0IF/L
WE3vh15ghX6xHxFFDnsrmUfXaKVfUnwIa2wmq6y3cpZq34SNmwPS99qFuJ+8I5NjFxmClAtHOF5n
TLqnDDQmRbxQs2pKr7MpRZY6ns4yb491mqP1SpPYr+3GIoF9jZ1LLD8MIzyTRX3QnO41yvp3cpkn
X6vpfRbZPaU8kg1wQN0bwIQqb8ic8E5onXm20VvNTk4VR/yUzCjcjU6OmINGQV2RsN31aI9a8V7W
+sXoQ2UnBLtDADoDHeaSoL3AbJgOg2dQzvBMVNauEaN+1grh+EihEr+FLs4Xx8wG3I1CHMLAwbMo
a+2qdbEUsZ0QH106vnbLdDU7Ezkw8Db6HPQO1lfMgtptLM8UjdoLbl7xahv5IVGWc2dZQD/kr21W
ND7MU5fW2rVntO+KNrfPJk0aP7QLdIl9cXFU/VRXs3JW0zT0+H/wWEfKj8nAsR6Oeu4Z2PUuU2ke
58mZD03uyL6wNW+a8v4qOKq8PqEh1HRVvEqGi8uMS58KtqODibefl3HgGk60rSf6cG3JRcq+NvQn
tZ/qmzrtHhsttg/LwpwVpLg7N2L28M4wIWMIXWdReyvbpyKOjf2k5ZdpZPo3ZPocVJXxHEs9cF4E
bQOyn+MEG3ToaZZ3UUNUg92hOxu+wbpDu4Ugzm058D2ErNBrU7fo1CYw4H/3RkSaQYZcix31WSIh
1jUoiN+E9ZB6zvwGy5x2DNxo3YIJQ9oSZ7eGDSRDY5DjNbitXqMXO2fsjUejWdweCshscEowGpF4
cZ9/hRzjaWNfuYJP5mt6e1uTl40Fl9aWHEO5WkoFUYoyvXQdeBcjHQ+CH9dVh/jXMoS/gIPfJgOZ
Nun0GJY1dijMYXbnIK2prZ1QpNrvJHQFU9U9VSBJ/Tik0SFL4Pc6jQocvnafZGhy3ewy4FQ4X8a0
BbufSNTJOOnGMRLvrsDnL6o1tMISuy5U0XcWyz4iDKiup7sQZWPhQMnVsypxCxL2qmp59edSfagt
8YWjLyWkuyc0Fm6fn3Ovc+jNjTrz0SwhRmiJzqla76emReo3l4OHWOWZ/vIAA+KbUilE/nVT7Sm1
hSsHfgwglsy3hpiAcNzQQwobhAzmmyxSnhR6vWut9kY23pw8BJynxgen03ssXrntKriTtbBYSA/J
Ik8qM3Q1cr43nc54zIU3DLZ67snVrKUz9laXI03bE6U7u7T3vXoWeFdxLqozuHOyHuwgMq+EnSBM
FxyTY9hSzq0l9TgZF7vv7uopa/wahTlD1t7G3ZQds+4roAlghJYnh5zuui57Y4JQefPQuk7nOLuK
0HDXMMWKhdUa4BBpEjCSPjYyFAt1bi8ZZP051VNQdYbP2Q4v3Dzr56QCCMKB5/eRJXtjDadqbTxo
yx7LteP1Qz95vaXv5yH8sphz5emT8wUq8BLoOezVHENhN4ffmt44DzCp/TErqG9l5i96bpJPLlLi
caSgY2MmsApQH8spUVzA2k2QW2fVjMk/rgnx6Cbqrh3igCBVkKVLpvpa22iNnQa1m2WzqhGyfZgt
STCFr16pqBXHZWBE1JvJTjLM5wl+l6kUz+Uy6djvShxU/MIWgfQugHfav4g5M6N9Kns8fL2GZ9PR
oIfY1RgMs5G5tZKEXmuXtruMUaCV6X3zIHfqdAeaYGelU3eqODasLBx3nEjwnwzfhp60glCf/MQM
sbyTcs0Ez2CHlk+oHMqgoV4xZsl8SHqYYG2afAmLNEetKt1Zvf5dH8B9Yio+yXa87hmrEpZAwGXG
pbeCeVZXPTEQN+H6TQtluKvgbkJJ4Mw30hcX3RiUa46VZic/hZIQHKEzUGgTSJmdrFd+U4kGhpsj
eeog9n1aPtkUiHrOxyfygHdxq4y3ZbpGURhqH9BRu+tj2QwiTajeLFfQOoZnQIKNjwLi4mgU8aMB
TFWninvDVL+oDR36cD+Z+C1NLWPEmorW72W3qLPHPlNueBI/m3adDOwRSxHdEIb2XYy8lZzau1LO
ZnS31glAQX2jqPGDPuUQAWgZ0nH4ieLGHLPTrE7v+SjNXm1JqltGyrElvsrT9AwZuE6UW2G2jTe9
azMnELkmgUS19GfbidHyyPFdONiSF9uS4tbWMBNfm9LjLKUEsmgZHmuG0HJTkVO8lIEp67CkBy+3
bNKpJO0INhsNQHaDRWr0lr5JvQSxAsYbTT7W1rRbKl07cI4LCgX7v1mmgOSHH721EpuVzE1svriY
vOq0lxpGPv25jk2a3bV5rtHu5HOCZ1z2o/YItlU5d85SMp4n9I5uvVBpgjqV0MhjEojq3kbYffet
sp468ZbszWnywQ39KIFWYrvy+MZDf4nsJ2ZsgmndvmrFHk8pJk+neJj0EltxKW4jTX5Qx6L3Nbl8
NPr+Z9SiXJZpAtGVp6cCoZXcc5XYtTqQE7U/kAAXLPXEqTlO4zPQG3zKp3laVoO68gI2wXE5GZpB
mokbroMMt0ybr1vgDqsQEYMOc4UeC08Hirev6d0pRisoIIzAceW3oZvfJGPYRVpPpolWoQu2k33e
FaFfGtGhhwjuyyquBOjxltsn6RLIg3qfms0lj7gYE+p17IkNuBXpcGckPxHM3TWjan7VSlCyyQmz
joYbhlr3kv4CS1F53dAwOIINGaC4ZB/FrylZOhWTHH16h995tMMYUojS04BSOPgSIjSSjJHJVVHH
yktD9U4SbKPq0M9EYWUSnWqC3E7DoFNyKg0j5tMeGjtClmhvNQtCzBknZizvygjdeL9E+7Kh59mv
Zh/qFc8dYYsq8cAcXowOlN7w85Fyx9SRnZ7F9K+TJzkiCasMx3e1U24sZ1Ag5g7vZvRMOT7bje38
PhaTBnClBvUjiXVgOWnBqFh4mSsybUw/RYp1iMCLSy3e425YAnTp0d6Wbgtn/O7MLT6KfgQpo+kn
ZWpv2yypvWaJjhFVYWzc5TejaiHtd4uBbeFoxuGyt5z+l8An7OdhEMsJcr0MBYNuUrRxEnJjxv4Y
593PpgidXT2hcgJfmhDh5CsmFwVhOT9MqfCrtIdN6yCiIpsSx79Nwxhha3S1sU1XanhAb/lMr85x
BybJuHbmpyas+VX7ZwVmPfHVcGQsObsb5PaGs3Ti1R2luyYNcrX6AtDsW1yNNyCx3bnCfY5g1xWg
bu9gK7Vu1inxYVB1dd9A0U8k5dp0mXSRUyO8iKXOL0RS6ZIDgGJbNU7DsZlWr9G2TrEigbR9LI6f
r4rUMPaLZiK+ZN3S9sCwaN+6xZr8uht8LV4e2/oRM/p4GREFdRa4RyaqqI+WjEBXM035INGzJAYw
ECGj2LTurQDw2uROydlArpBQIrgblCm6duvNnIfXhmirsqjOVjQal+2GcuSCpmRhJFpZf1+HorwG
nxxzyP9jXb9ymFQ9Ufe1jd0fRcc9JMnwvmdnFFZ94aBQOeV35NQWqnpZ1htKs+Jgz0QvbHdJCtAu
aWMl9yOmhm3V5/rW1L8mDH9P2yoa3eolBw/kF2NbBZ/P1dRQPbaREXG94im/PQCFFOTbb2sMtSrc
ZK7K4/bG21PDeCRDpdOgJjbC31ZtDybwtc6GOT9uq4xCJHeWBbs5itMrtcLKyuZLh03nOtYT4IA6
ROKv3cpzmt9MkwFvYb2xF46rqjNxZ/9jXT4PJTmQEG8zWcLhSBC0dqNJ/SkzMuOSrDfbk/vEpJ0T
ZoCMANiU+Oj5UfOIDEJD2PuP+0Tq1rsGm4UntsdjYaiMjKZL2tr3C3aUAOo5pru61y+Ok0n3BtyD
9Y7G9ObjhqnVa5/Gy2nWc94hX7FIE1oRutV/PW+CMHHIF7n+2JAlV+Y5KpJLIYr+TpAj8rFHLSKJ
vClGV5AX5OEw+rrqkh1d1RTkcxhN5+1p2w34QtXFESMO293tuYpddr5RjzJkUF61rVNnNceKl90S
GT8Rhhg5l3yNkY8yPrCm9W9R2DiXbb1qFcO9CVAxTG2Z/2N9WtjPR2GpMUmJvJJZ4EVOFGJYF/a/
ak66gxQ5JqigyrqASK0DJbYXf82LumwPKF3aHmWxJumtz9seAF+LOID8Oi3NOomBP3q6ttA0b0hm
Rm6DAQnwr+fGdW25DpC5fa7W6c6e08hH2R1fYRPhatRn0h+tsIw8C3D4TkNu4LV1nVz79Ubv2u5I
TQmt0jTJHwrh/5UJID5GNfzvZQLUacpfP7oEMODvUoGPl32a7xFPAxuyoPdoqr0qD/8y32t/QzGL
qUWzGKVYjolo8Tf7vWEgB0L0A7xuExj8Zb+X/+bY+D3IM/iQGCj/jVYAt8CfPgIyzRxVVnXAZIYs
/2ldMNQZakCVDJQ/5AO99whDfX2jJwwfATpApOi6l056J/3kwZZhbwrmY0HZTwQBgAF1y3XIkkhw
iQe7/Mosm0RS+wk6cHbClAVXp36f+vxmIL6Iwax5l1TMg+QEmx0GPCsdHG/uIXk7kcPdIcQMX+mI
Rm1s7yZls3J5Tpw+dWdluVNi6QrUnmu2Zn1D3vBsOeo1VzRERtHItbApXOsiB9RiO18VkcuEmyIz
k2B0i8XNuMbGK99SpRQEwWW+PK34ntRTE/3qzA9D7jw1I+izpXxqlvg9JlTBNNLv/ejcY4G/HZuQ
XCqaxzKMHGUZSDFhHt73puyJoXlZYvFEbeKBKcRrmzf7WZ6CVu56CmLWF12LL6tza2j48KYhXvIK
wVXUIZyu+JotU72a1NcbQ7lRS76nLOIzR1bzgmNOJPFOK1TYhW2QMjPqnCZAmLK3Df1ucNKXfCBB
QcH5ny0tg/jyp0bUZtPYx0TmawvbKnU1XpKGhoAZHWIWxIJq5ZwszPmW0T1qXHjsrp6hqNNh1pJ2
Ldd8hnyAMUK81UHWSz9SR3eKTTtg6nvUJ/MttLofYcPrKN4IN0/J4BmLMwmGBKyFauua255CaZ6e
5BvcYT/VG7HL4lx2swmaeW1iSM30K0SrhZ9TPawbTvXQdrdfO2yln7r4Gs18DyLXmGxM9teU8gHl
vsnGF5tf26g+GRh5vYLpEGpT+LylcTTG2h+HicoVVSCACHdkjtSkcaFKh1Pva8Lkh1+i56wFpRRa
ve2DMn9vNXCcOcnCFdkEicWuw9++s1fZrbVW3SrrK9rk4ezk0Y8wZxLXNc5TajVQPSImM5Xb5hTF
Y/gJrYwALUbxutMh7wCDnS/SoPxQmx/EzUgPahv6Su7EbtSD89eo6DpmSPfgpC/EWTWWlRycCTNN
Qzel5bOOhnUcQusYw7TbDpbQcSZPJhFpqRXdW+R3YQ2rLky74m1PvEZ2nuop+op05w5qtJopfEGy
ccWEqxL4FV1rIIa7DCChr68Emrrk3xQ7GPL4cdb0MjX/MQ2hJwQWUZMKmMOIy40e5LHvvNVXzJiH
IV6du33u/ArR5ybFg1DpJpTznqi1dzPEkruo64GHTzGPJyw6hnE3zdn75GQYflFBuY1afTVGwgMr
XOsZR4L8VaGhzj46wcaQSl9vbvSRXcQaKuEVBb9VVDbVWg95wZFp+11lDuymreM1bfMypqbiSsci
Ykw95BxiEgedZ8t7xIg3ocbukGhPcDjhBkMKhEJ/AqiQob/N4P+rNd81VZF3WYne9UbxmX5Q5X6i
G7NT0OJC7RWebXHQNANMqLhoEOYUx1qfJO6E506zMvIaeNy00++aYgHgnQhuHuvwpWzi+dDzE8Kk
e1LJCPWAwwc8wth/zQ5PqLD5ucn5VCtDqPar7ckYc1jz7YuV8b6mhcWec+0+bsl34OyZmdaqb7yU
gjNQ0drKDrRTw0yi+C5xIiMDpD4WghNLaRWOR9k6V1t0/1Etu6qsuUKOzR0NsYceXZgH04wwQChF
HhxMwALNjBhMXY/Z1SaOB+duSjlZVk3zTa2cd5UZhycBgG9jgk7DmlFPJsJ9peOCbPEMdJF2WUdS
TaypAekXwPziLy1NeiSQFYWcUaMBBWe67KvWr1tgFRQ20TgnJRcDYBJ8Ea5R2LdReJYTFOpOoj0i
yAmmDu64TXiHrmSVL6fZuwZg0oulstoNsXE3SvyCg24wrI3MHv57CSee8ryMv72ylZi5vlsjQm4w
OfeIQ+QCBrJjVZzeipF+VtQHUSyX+5FUMAxOQzAokEsHCnLeqDsXQKA7XbuXCn4KKSxvVLDtpGJ4
kYKYALbhz77MH7WRXyszXkaE5O5iZcuOkpezp+T6XTD0J7SJbFouvp6pxRx6uT27GFuoHrG7rOeS
qFWvc5OlfuTgI83jR7npf07ELwGbUGmodZwszOhiZT+3vXxyDl0Wx27aDG5n7kcdnH6BI4fySXWf
ELpC+53TbakT+q7Zk7tdsIA1JViF+aCV1IYeAmIc8EjOPbpb37VB3E9z983qy/dYL/aAwl+JVcOG
p+Q/ZYljkTBXx4vUYl/oqhEkg34MSSIHfCUZeCxBW6cOfLI23BuTAXIGCHrYH6EzzKBkzLtltG5H
1BJhSjNRDgfVq+Mw6BODQSsTv3CRf8lm98Umsd2N8/m6aAWzurJ+TXpKLiLiYiQpGadybFiuZa5V
46FpuDjld1JLV3kp8VRYMBLkMftKhfakLKWbTFwnGfMKWf6FKIWYo3B6o/6P4k7PI8+M0LPrkIXE
jTG+Ei+d+01jtG6o1ESxTR1laJOTjZOZR6fn1VbXlTulxXFZAIJtxtaTgGN5VqR0QS84+YyW9NQy
y3YbO9LcsFevaAa9mtnGbllPkObqxhxarsSyJmNKHc71hH08IrApHPgnxh52ZhqP0X7WLTdXAF/w
u+byCjbJIX6tl0MOHlAkjDjydfRFnrg7Scp+SDghkhL1tMzdCxrP7DRVPZx4irKNoV9lKfMTRY53
MHIXN9Zuja5ax28MGyRDPEoj/0vs3GqEzXF2y2V6jHJ50wLUqKT4bh26JCBd0JRKGJSUu3mRX7Y9
x9Gqij2ABCEJblOJdxFSUOX2XOJ2emlmQbZQ4wb5cz8O4dckLQ65DmgoukMHm7Ej6ZBaJxz9Uxxe
1GXEr7G6/QH6uKkicAeQoNck5S97VOpTQlNhV8vht643QLoOcRDTj3Ytl2o4RhWGShmUgR4qgOGE
iBbAD5hiwNqh6A985Wi4TLM7U0f/+029ggsaWCeuMTeUyJvAnABXakpLA0ooB0bgr3GN+jWLOp+E
gm1wPJ6axlHIwcq/QkbxY6ldt/ZgxNa3yDKYlQmhEiWy4hsiZE6nj/tyu+R+OaSQ25ifn+Iqv09T
qvW9Jj/aqzpSzFr7IWGsrB3UvDRIeoUijN70J6OX+5NI0v603d1u6Bz0p3A3R21/MvXvo5J1JwuE
1smk6IRdG/lqDx3+THDHvU5+8y4jTxACRePAjlXIkNDas6M29k7CJ2CPKtiGJJha/Y6MYLRZiUnA
D9G3vq7X9MWIGHBIJ6cqrHcaqtX1s8DH705TkT8bDc3jensAfa/udUkjMfKOutPSKdEJaHFSD+vv
GUUcSaRvJvAabSLsznF5N2edHJRqRN1+ViIoyB1MxLj3mjykYF9QIwy7nKKZKu9xtZs4B4H+O7oW
xMSlHExMZ01ZPobGL3Mqw0e66wzAHLxwVTPcxJY83CzXPDbvANVkKL5s48S7PJvxm4ARdtJC6oDR
kB9zFG5B3bDD2K2MKH8IJcXbFjMc5LwX6KP1gUQgrOh7qpnYYh7TwhxPqdJMp20JGoxRWtGZODoU
DOCwYUZYr6W0UMFlZ6Vub75YMvzbSlW00xhn2smUtbXZ+I/76hSpAcHJP4tuVk+oaC0g7tuiDhF+
puNDlZH3kRqhnhSJPCXUEA4xZm2CXYG2LOAM2mUFFsNqkIhh0MUpMkqEItxTx4TplBPhaJrsQfgD
+MfzdtOuD3/cHcUXjSClnVl1Fs4kkbhV0Y20BDoF/jN6Ytkyh3MhD8wNLQYBWZmMN2YYW66mGmuH
O7orFhmlkO0Y57oozY+lUEe2gMJNc7d121N64rHKFjG6merBtgbwrXE2S8whViNo9rXyLa54zHHp
8EvwYYmAb16zJiyxewEFGkMUKYPTY36uR/N2lqSbdJWmEKT7mHStdEfb91yOYHFrbczPtdUrT1Jb
Or5amdF+u2tAONWAwQaY4SRPjLL6lCepctMuE2XQAW71jIB6lzt25BNjNr4JqubWZGXXzFAzr8mm
16K3ii+id4wgLxkgZHBkPJlGiNbzbceW+fRbfeHyAZz4zyQQagEmHGbTZGexAcv/szU6x2W84PXr
Dx0clr0aButcNclAQWql/dQ3jGroqfjQ4lHBJly9/n/eX1cA02JjsDT5Tx7IrKsgekSPH2l6NhZi
wC0Gk0wEtST7yWBfbVt0HCZgbmX5v7jC/8Wwvf7rmLVNVQfJDPT9n/91Bv8SjciyP+Qz88R1wtj2
zhPGH8WN9NlbdPkgx230Qef+3+IW4EW80P++uOX/yr+N3xocax+syhVI+fGavypbBh4YeNSKaRqc
qTany1+VLeNvlm1xhYQZ+3d45F8eGOdv7LxUvRwNjIEMQfLTA2P/TdcVhWMXDDGwa1n7bwpbuoWb
5p/AKKtlTiFeXeZssxpx/thfMNPGqbI49WHIaFtxzjstCmgkG6DjyFj4lIBYDthzEhca/WoTkQYz
GJMaK/gw0tasLTzNTF9cg8wdL5Vad051w6UnR0IA2RJnA8Gyu5OtuAtg30fnoYwDeVXRiGxQ/bFS
u3NLamiexTdEykg7KXqzTTrTAItMrzXBDeNrZBIgMbpXalxpjmnvW4tTGyD8IyMuChu6cc7oucU4
So3FjqBeVb+Yfy7YxtbhBv+iRz09GMr2RV9NnoJ/S2EA2udvFMRsJFL9fppW+eBMR5Ru9JdZI/aJ
3Ik7W2ukoBqggDfQ5wN6g8JbQplAW2MfMml/rNL8LEdMm6Te6LwBZtnZnGkbLvpeWEl92yhGCBqB
y3kxHcnjXg6W3NUI8LKLGkVvZpgrj3aCOCizb8K0aNBBzZhf56e+os6H0xdbYtwwpqex4emphaWA
3qO7RPLrIreuXTJGhRf2OI4wPiY9yx7DyHpFidfkt0C5xXHs2jhodOXXAgzJSy1xp+SQaZ3Z8aZ5
TWEjssJt2uStrwhhlGBfZ0TnVgUwPOr1qFChWXEyA0lfyAg7d+xD79nIkFYTVCIaFFzbxMNU+O13
stp9KdQIUezEadVA9EMXnaJn9NOQiEwBdwZ9MVavzaBejYwgUVoksT/2MWRO2ru7+zijK5yNoy9H
2TsKCT+3TgtEdgqVVXFLV9ktdPMpRNuIWMSsvbaZSY1Olp2T1qRzGAa2JlifmYmk1kiLS8wb4aaX
3cTqboFDU8ZQ1WspRe5MKhH03Vuw7WvBv3wcmE+D1EPl2pDOMo0idfMMMSsDyGO2NlVs9CtzcWPI
3xtRXASsgQk5OY1lOkZpyo+SzdEbparjLBhOSTiQKO5o2jWbs7fa4PRvVRVtbJyydplDmQ49qkBF
N1HbQ8kXUjT1C0taGYmDl6CZEuF91Nf3kxYGocW4mHDIJz4xpQejU722R3paAHgtBpXGeE2JkS5x
7835QYskiC6T6jU9paGhiyoXR1jtimE6VCOQVrO2Dj1zb0xa43Qkj9zHCUANYCKFVCsRSVk1HXMh
E8ieRk8mEB1oq6jVYrl4T23qXfG5RWkcVI5yH+rSqYtAs/WNxQjDfuybdrw3G+KxZHNvLeLRlObu
QQrznTMg2FSa+IsmciA1ybtCFklRUNoYV9DRYru20dVUkp1DOj/OjPcxCDBvJPj8qY9vrRwNZJ6F
HuG/yb7L8b7Kjqi8tkgZX5EthmUe9XAhUwZEvuCbrY56mFNN1gzJUXxvcjrFxp2WxwzzNVQ9nHR2
Yj23SQkiiQq6OtEoX+cRdX0kDw9FQvdRtUnLY86M9la13e7UlpqnWA26SrOC6yqNaMLM+lrP+XSj
LVPiqgwE3bqboyDWVid9IvR9QWqJC9bSIB7yAfS1fmByTM4vmIIwYzxu9R210Fi+d4bF2SGwGmv0
1GESP1ZxvVA5Kx/pkALC6Ir3PCUarluicjfHyg8rISmLOdT4GLbpYSCHQSYQW4H64ygXq1Zyn/SJ
u2FGYZyeAeYSD6yRGy5QbZCD/gM9UeIXqvFlUcvHJOpRUACF8lC0mmdTL61zOiFgoBUNFaWIdpGY
eiCtVX8W6lLsRj4AStrmDMS9YfCcZkEnLT+HjElfOO+0efoChch2TQX562DYey3qusPcJ1draiE3
KBAoqxAoNlVi86yqRnQUfeQzWGzWE7+qTCQxKROt3xzqayHL3WEBI68nBMRk4QoC7+rsxshzD8R3
fMztYV9lo7HvbURHg815FC39slavG6+E1esWWvuuWlS9YXhL53ZGApjkrbGPBvUilQZD4SGhRCWV
yJByDIpoilbgBG8nUVM8lONy19EbOSAiJSVhls824bU+XwVNakbDce0gQCq1rw54gD11K+c8/x/2
zmu5dWTLtr/SP4AKePNKAvRGorxeENKWNmwCCW++/g6oqvqY6NvR/d4RFSpuOlEkiFy51pxj9siH
DM8+l6lqrVJivdAImzaUW+Q+P6+iXl7Kz6WKJFUndQ4//2BLMRLnUv/5KosYWGnWkbdKgKiY2dqQ
Q2ex8/m5WCX23gWn4pUz/AfjsVQN3Ve6eDdRJ8LU1O9HA0sfM6X+Z0vlNMbh51KxbKtMEiBWbUqC
Qjn3v4VFz7fEz7jS09c+59rQzpcUyHld6yZNmcm8iwqTGbk3n/Nl4wX2rdhrtIrY9eHtVuZzNdJG
/Smr/q/C9Bi9/bcV5l/I8/8of/8H9MZOfCb/Yrn+8/F/V5v2HxT9tueCJP8ZozLH/LvadP7QtIVQ
pRrGnwXnf85RDfcPUKYe9Z+hubiubbh9f81RuQm/taFzo205Ot2f/025ufDQ/63aVC3VNDRoVRaD
3uUv/2dm1aQVmRZPo7pTPH2FlF5Ev+FUd1G0UflSaoITOkt+6lKSad9WA3y5f+gwgqjzl84ktMFl
mrB/ikS6G1DkyJ2aXNvqVTPRUCZ3//Q2/xe7SLgz/8WrZQ+pMfr1TH3xm//Lqy0tigjXjXi1I61S
yIYIg+Wd6pAjGZqvkydPCPKCaBYry9kpQr05mIvlfJncflcp7acuINiY9I1gpURDhgY3PCdkgUGJ
3U/MEQfa4Ch6kTjS5b86xncjJyZ/YhWHV56m4pyXhSFMGQnspP0kbBVnM9dxj6xmAFOVv5b70IRf
tTKlkGtWJcDQwYMUy3q2/KqWLBJpnFyME8tVy12Wp6ykRvcUyrscCDEdNoMlD43bBar8ZfLsf7+o
iqnm8pqWF/jzgqthU6pWQKLserlPwtNFjDjCwfZDyX1L9DJevdITyhMuV1xuhnDNzIBfnW2aKAsg
i1+X+8TCDmp64DEP5WYTc0IErK5a7hpxXcowpKKL0V7NjIlbh3EFbTzQ32B5tJl4O1WEsPEqulI8
R1IWfhVLAgijVcVjsevQCma4hchZeOfl6fT02PXNzjRIlOefWTLcV9yb/mmGDI2Po1V/6y6DvCVl
0rxazdEsNw2PyAqegN/x87r45ZXmbP7+U5ffx1xnRRDGtlVXVdHvlpsYZv/8H9CY+tmkHRO0Lvj5
A3geE4k5jqft8vYsf/vyy5e/wVTSoCqyzXJ5eQvD5TK3NUiovNJPs0eVlzYZxbOpkkxRxw0wNnrg
eqRuBRVyZ/LVoJVjc7kv71L9ke6XryKUVttDQr+XuhGlaMiUghetjSumhLtJ/bEKrCrMKWbab7pU
cCIvjsv14UyQSh/66fye8DuW520y4IMZoR483fIUOpc9lNtFh5CWV2Wztfj7oa7eris8HdlAqxaR
Ybj4O3jaannaQJpLddZvMjNpV4nWPqgoMgUPX17B8jC8sbb3pmGxz+xw11fTpveobdK+/BCpBqrN
WNMKQU2LHl2e2EytVWbFQH4EdW92G5XwEcNlu0L/9p41Isg1ewUR8y4U+fMg7dRHQIkyg9W/cVhl
nXNVQwmngm6JRHBinXCkpCNMpcNqU20HsDor5rKPWfGqQ5KkZgwragOGVJM6/CrMCKRyQTs94guj
aPEdmoug6SOOsy4whvYeH+9a4iDoypl30LhyEvu/NgwhIktLRYNsCz3k/9+HIdmkjv51YfzrMX+t
jK76x9Lk8EwHrpnpmgYn879WRtf6w1Y5wcOGJfzDYQn8x8rIkvD3Sqj+YViOaRNGDWnXcvX/1ULo
6P/eqCPqEsmQRyNHM5kF2svi80/4Rk8vCzcs3XzHmvJdphUTUWicc/Xbs2z2lTrMNy97SkR1YvO7
nWKydd247w75rJ1RAK+cGPl95DaUg2MGyidkGAzoJNoNCrNqZvv0KlhktcaL182g3budcnEHxmJR
aaDGcY3f9aRKnyL1e7arg2or3jE1ejDU8cLNSM2LgtXdb8weC+uooSh1FMxWcXUxspR9mcglvjrc
c3MzxYHRuRehvw5ailOP0D0MZxicSutOKgrG0MxKfUxUZwVHGGisGbBGi2fMSjkPD6Gxz3uBUCDT
v0iCjDjdGKipd8iUiaKiHwAU+12rgZDb5axxq72ZUvUD7eRdmIcYsBqAJ57YTzM+iyztEOCU7rVH
wZmgBIBRWQQwvAjvcSxtmzCt8dM4Jg2wv69CFjHXKxmjJO4vT6i+bo20p/pQ+G1jqqu+wqNnpdYt
zSpernzq2n4A6Qphcp735tD7omkWFe1kBLk0CQeDXrb2og7L/RzfK/b0bea03FnQONlsM7ZQxMtu
k1HDNWHSdmAPuzeA2vOfPuX3ma3u6RfvK6Ehup3cO5VMBHfhfIXETtvdXLPTKfugbqslYBC3AQmD
666Oaenbsc3+hm48tntIUO6X6BNaKcpvnTN4qxxKlS2JTsYtid8eUu28KF6KyOV4sLdRZ/3KUCKv
lVZeJ/4szvx3bEpfQmGSflWsEyRvvp0BeEtdHBzVaPtMb+5haud+Ktzb0JpvCnsl3Hbse056230R
a45ku3th/nia6MejtnB3eK2aAKUdgHTzxObZDCqJxmiqYWAm320+bVyHeOg4y27kN30x8MVInwAS
o29kTPOuLMWhLYgGwwQV+ZOuR8fBmwIXrKHf5jFov77Z91UUEczbPFghfjV1+mVY3/DgdSaoqhcY
c7LSIlMNspB3nfD3ZONo7bmRpqQq4ysTDvlZumW60RdfpygsfdNYkEbdcrqlMbyWpAnjc6emezOb
ugdMJm6bVTtOLAJlMpPOZXhKMsTYR/lOgQz9Y36eIivcM3R9ndscictk6aux2eRVjIg6Vcyjq4/n
vjesdYLO3kobdKsOEzdy6VmnkwQPR6wfVaULI0BBh4px0pYOENGQHYfvFDaP1G/xPo6rCQLi8M4q
HEZFkLUVpu2K+iS2S4wC6jutL28/TdpTOhoaXTGkLgZ8HQIfTylR7mXJsUtE4LzV+vkt7j0RxH19
Klpz2hDSsLZJsVm3pnktM5eQ3gGcIEyzXRgmShByltqgBbtHZKXutC9lkt6+XRxs0I1tLCFVjzUl
DLwps48FgpWjK8c7t0iHDRaJnmlshWqgCncKLV6Lqd120DTFVzt0kzoDf5w6lVwXmjE/IhDhMIo/
0VQ2azlWDyNw0KutqhP2MYB/jiXvQf5W3AZbMU2z49BaCgaLsNrYzmsGLOhiyQ5dUYoKOLFOtRX9
atqs34al/jzUiU2jjDc2RhiM9qCjcBlQYRomHSuX1tdGGBVs5tJddT1q7zZyS0Lm5FveOdbGVMzu
mMNkrlH0zOMvcxYJOHRikTScDvbQC8IEWnWHRhDsJ4pTOljO6UehY88Kf0+UtWslOyoOwlApiFT6
Cuk4EdBoUzb13jlte4dH60hC0rzeDapJf1uNOVnazy3pkL7gRNNXixJQzzYj/eNbGWn7KCO1UJVY
KbzBztHKUPZUBaZWGVc07LQdoYJPBpiJzeQBHrHH8lhOzd6Mk3cWUIGvObwl7Fl0zRnvVdrlsOQ8
irOxPg0mvllQLpBg54L0k6JYUmnO6WgOV4KAY/QP4S+RYsMnt8d30XydtfhTIcwHic0sGaPW1trV
tCe9SZ9FrRhgIhM2hiYC0YSYTU9F8SVUeXU5DHQgwfsBp5FnWNrOYoxHcFyhB43leht96o4uWX2b
jtxgKPiqJFb9TXFxQkype4jBTi59yI4IK1dQ+o1vsdOVF+whz/3ULiFIDsZRFPaSZMG1pbmJ3+rK
zZoZ2dWRetW86hbjGyWEtRleTb2ZiWNxbn1pAbOCXrEl2lDD+YJOQ3PreW9g2n4qFZX0LeDBI1GS
gGArsZXejJ1mRs2R9ONrLLUzC1qzQwCXHPBbF+WcB1NmajulCpujTXRxo8eIlOYQ6QWTjGtc7nV2
CJxJAUQUISkLqfWBOTzZCzcPOqOt36wBl1JcaOiicJYFxTScuqiJr2E0XfRIzkFr9YD6rPKTtcZ+
mR3zaWK62/agz5GUIDrwHhh94NJz65dszn/1BhmncRI6PsfSbnbnjT34HungbGDFEtHufEH1KVam
bb+mse6tNJlecARD9TrY7dxvY8OjXjaV7BQ15rqU03yUS3ms9DekH2wncu/qxhLnjTemNAgrcYCp
4Oeiyy5uapJJVpFBLU26WvF0IRrX9fHrKY8qX2gIW+0bA5KMnTFKtbrMAMa6k8Ebi6zCnC3L93KH
rfgcK2sH3+2qk5MdoHrxfGHX8QFPBtvjdj+lln4e62Frlwq2Ecvd1zNrYK/kycUmUKzqUYwhhpUl
y4nOiO84JqgV7Td66Hi6Svmmenl30Zcfk1p9uAhdtXAzShrG+K5kYPGllYLRlW0STKHXKClU2rf4
nQA41KXgnfH0cT1LQedNS98zBSnYbJfLupTj83Y7Orgekkoji+sDuIxACWfOlqqqbvkb4peofu7i
3037zhgaNaDX9NvaqR4jR/duaXv04iUsoHbEtiwpJPRYI7EeafR6mPJ2J+0ou6Jug6XhkpcZUciN
hiSFaH5W1ebSkVKIs39UDrooz5opaQw69ICz0vmII7a6Wrx8xlkuUbs9JHV+DHFwrEzdZhtPvnjg
qFILbJl/Uw6RgRtVpq9mwC2yeknpSDUWzVl/qfWiD1rDAoCrKKSPtXxVTB3tGaOPFvKTLBN4eFX/
m0ABX3N2fVPEr6YYta0t2GtKUAqbYbEEhmGvUH31ZJPORkgaFHU2CVWgKnRCFrOigehpRDumWbDo
O2szCBzAg7Mi+Wc458OF6L/pqIbCvV8OGZnl1j0w0aFSRADLtfYVu10EKXMFgXtCd0Mj1MRIdEA6
xMJMv78zbPQxVLebOorOo0Opr4/hli0oWV6ao2ynxVIfu1j5p6K4q4vUz9zmXnXa5k7odXldmHUz
XsOdmI1H1+geMzuJVvUkm/WsVUwF4cRA5jYQ13io5Mq89QI6x8a65bVtbeJ6GRbZDoeA/GQWlB1H
2ytXQ8LdLCbMgRlnAVQm/erZ7yJuYWZIPd85oirWcTO+RkSbTkJ/swzOBO0AoSPtMb9lrUA+HLlr
ZWKRhuyNHChcwjskS8GoEmngjtdSLCrRyXnvGTdqUmTbeU6vEYnhPXg0EAkdOT7FfqR0UUTKsMS7
MXL7sMtmr8QhxtQpPCuy+FaFuauq50rzPp0abWPRbZnj7bPB/STK6jvGb2clb6QHXScM3HPPduO5
9iw45R99YqGwbLdjZOwTyztTm14VFWFmyGAybK/jOOxwfPqRQ8AeNsCzQRGB4xwnG40EJjRTjPEv
cdeV0myVud60Srtt7fnZGoGJl6nu03YA3+B5RE7PtJesm0Fg7Qpq/6fVwfOJ2tPYyAfuSHhbz8RJ
l/eusB9ZaWl8JN89hTfkvoZkP4MQ85i0+y48ZtWw1VuXRNsB4H3RaWfpS6t6Xu6ky+zJpdM3TjAT
0+FWmeHJFVbiF6b2UGrMDHSYtwnhlKinWWkNUBGTfV9COOfI/t1ZHuSKhBwRuQFbwnyrjUHJdxtJ
pkg1mxu3lg9tGb0M9X3kyS1H7GMb3VmpulGIIJqZ6laG+W2bd42BZmz5hZXRIAhg3wHzf+R2q59q
HN/5c4VnYvm9bKgR2DbnwWGNV6bIL82HelKYTmoFgZMx+cvkga3UQeJPMYjKccNADDZzm0pdviBn
2xMAFUhnnpKjkyT7krm3G0cFQLFkBzEXOXy5j4yR2Zta0scxPVIKce7pyVmYTfurxIDjuhYOaO+5
H/WAWdjb2DSvQ92cRnRoWvXR1P2TgqQquzmhpjPBRZ5LUJ/iTfvZfUdb8RLGccjQFSpBcivALjXm
eFGorhMxn+Jabs0x3smm/DQm9a7X9bNdU7BAxHTtGN+mM8FTcB9tsExbJdJfHaDuNtleqdYRSvWA
ii3oKHEo6AO3pDc1GNNaak5gFfmj1ee7+CqXIIA5lBtFGJOv1AU+uWLPjixfR4qSUt/C6E0k41oL
Y35Y3ym6ABfCkQIiY12rmDZaB21pM3pXcbCoKUm05evUtUeYL97aXpfWQID7DcoOX0j9rur0g42Y
OOIU0WEKhCsUSA2JWxXdGgE7hGCAB+FOjy64K4cQCjvrNmmrb6wOzXnRYtmQV7WarjVmwXVeKrvW
rS6Vg2SabZgNBsdWrBOtgZfeQrNn66t4sEgbM0EhNclbl6n3iOEdFGY+usdDapk3W+le6RvCGwbn
1DffqmFi+yXgG/k12rYLf+mJ5IgdfCaYKuJ9coyLMrkXy6y+CeaoNXFXqYKuAZOr+alVm22NMJz6
bkXC1BcuAB81zx1BEE9oRfeJk/qe8A5lx5HWI6Iaq00KZmSlsqbmQtzVo7uLDBNTUeauQ3MClpT+
nDKL3Nw0efPWKOrNhgqutr4dil1qdb9K4vhU23gQZUNIZ/mpGtZmUiAf982jq2/jLL+ipkM0A7K+
YbslxN41k/uSfjAbRhRlzW9UJfcg7d9xiHru+I6d8TniBDdnNoJg+7HO7a/2By2ju0+9MJ9Urfny
WuUzIgawcErGroz7PO8E9okQwF+LZF1NURIvBwv88bcylR+tS/EWmxfRGkwa41crfCwaWAmGWm9r
pO1jFZ3JvT7KflDQS9DNnlEJrybR3JeGi2Jj+q2TRLNyKvWlGOlPZdZSAZe+dDRQN+6TyKygUbzL
SDFRSIwBRuVzTltHsr90mRHI/K1T0o+CzwQazAOcriD11NNkMtNHtbHtaLwv3C5hdQ+cMOh+K5qv
yDHwJFwsPLl2Vq+FiLeNUe3UdtqmbCwMese6Fz6kaYyZSoO/PZ07i0PbHgOruxtRgxQzL3FGKc+W
SFeW0+LO6asgzip6CGS6Ee7gXGg0XulwAwLTMBhYCabwKXlOKonsLgeRkHXxV61Hm6o3r0kWQjlR
TN/KRwtUKyfMvN9hv7VXJq3qirOrEA2ENI+phzJ+iTwlLrNOt5FL3niWFvRIhvupqDm7ZcpjzbK5
CoU8T7V+qFRjU2rO8yw5qicptkWibmrG4aUG79q7l2mFEtNgeCWLt8ZY6Chg++35bqYBrzM7Gib1
Nng0nYxqk9j1izeW96RJVTS+gHEJc0IVXMsVOgma3sOwixRgrvBuINvARRnxv9EiHOXQbpW2eddK
+17LsBpolyLJr6IVe1tRt1o7XIteuQoLBKTWLDz7vTFWvpU9mUP5REDOcXL6U2ekPvLjddoUr940
P6ZCezAh1K2q6SxnhWzjUCcNFFzPSqRsiUormEb8g0uhV4E5KNkGmvau5WRip6Gv2+WWdo6/CMh0
51SJloxVpF6kRo7mzTKGu9opXmNxVZLimJqsuOz+CPsC3pztaiT7nfGqEZtUluax4RgxVHtTYURL
4/oV896jXDHM30acI/rROdN6vEAz5WtfNs8t5XmdNIjZojMFMJXWkK0bC4W7fW/VmMKW5yrU6RTT
pSgme0QUrtzrNhKg8ovE5yA1fg58Z4h2FE58KnmN0838VtnRRmH3u9EdtMGGn81lQPDNC0lv9z1/
XcdCoRXHUe8DV62+owwHxKQj/LDml7oqzqOBoGSGJWf0dwhoed8UJhY2U5M0xhc9jqfl80J/8tbb
/bOnt++knl7aytrKPCeRJDATedMlihhXpae2xJ4V01duRr8TVB6tmn+Ejpas5trMfPzVtzBjK2zO
KfLrRscWFxZrLTV8ZiUZQRJeYJsdFb2B1klxHmAAwu6A45ymEGNGLCYKmqm2fpgxALaIWHOFKSb+
G18fGcyZRb7Tkk1DJxtgsI0KEevGppC0J2u4OlwRLXZ9GiqQJqzuHGp43b0CBysb9IfUfG+s4crO
lYIJm53rTPf5vHe84qGEqUFC2vxa9xgXSTbYqlEUWHZxxebz1upEBY3wIUDlfWXNdBi776gqlhP4
c97bpm/k4G+QBG0HgxSVEVwO2wnsDcQyHOuQvkLnkl1ds6v3ncjzTVsnEmdYaS1ju7LpzyXH8iG3
2KBnMLGchMxH00JiiGroTNeZqq6csMjZOwfLDCg0aqyU+shwXWj3BT2wVt813txDSA3V08z509ao
jCxyJ5hMenetiYKRGBhG6nMimNPq8yaTUUhwbKijdMIgP2rTnh3AyvX71nPYObcYNZvmYSwBpw0u
sRRWA/UFXfuqiaNHdgSf8wJ3rJq03nc9LfMoJ32uhpVkuDEuy5hMNK0yH1MbSoBW6dvBNO7swbw2
0BRI9VCeKyIv+Rijx1khaSYsnkPLQcXXZnhSx07x45b06FRm4zbPS+hNukbdXOAQTFM8pF4c2Frt
rrOhee6ynGCGySF8KzQ2STHua9YtdDevlmJQ/rDVS6jl8KBESmBWN0sB6VfLFEt01zMBJnZBRJiP
6ob9lKsX6OckHJnexa1WATDrkmlDm729rELpeL4XV/s67I2nMv/FkOGjHi4mepnOdJ5qiaYK8Nqu
cPgIRRiouqKA5XLZIW8N7DonzyHs1V5mOJHHZhwcCwPUaplARsOecNuPWDJmn0S3t3DZUb9Jc5/l
GtGjotobeYXTV1GDNiynUzp1Dp8GYlKvcQeag+G7BStjFZGNgimRcXvssOccOZSMzNQh5vQmNRQw
V2tRpfe2OFpl9gAm7DuFNydzgnEw2SccqS2Lmn1HZulv4bosdy+iLNkBEOCUG09Kaj6XMal1iaU8
NMuRXNeMRVo3YU3UzBK7uqsHnduuxsimuVGoWMecDe4ZfVXP2AvJkViJLvbZqcYkiQx5fZemxuOo
lc/xhPz4rp7l0ZHFFeZGkAEZJEMPRkQTDm+T5n6htbVdsbNzJHKlEi4y9/1c5t+Ygvx8QSZqHu+g
hQwyG4tnOQAuUaxp3+nmUbbVJ0vcWR2mca2p7HDNekDV0NTnUtMpwX8BXNXNu9mVn0IHmAXxxKex
zGERpdssbG7sr7FYtPkzLClah1KbV17s+ZEG0lMyD8uNGMuhYgQk4iXWLndlUAjHV2MFeqaxavkI
SBDaCQ+kHEMHk/ShYXQee7N/CxHFxAmWXpntTdva25H2FCY2/ThF27NkWyuOmMuwTKgZGO70Fqvw
MH6xrWJ01eUfdkYYeDkwKso1eFtZ8aZ5PczswR9U7TakyZc6iHU0VQ9Ranzq9XROw4xaqxh/qaO1
A2mI04VNiePgUWue1IHVx6t/KeWL0ZsEurPyNq3drE2+ybSkYXPQsNtwNMZtRF/WWmkuu4uKuCyL
VTGFIbhKdeXTidQDhtqbBcSTJggZJWDbYu/Fplu4mu3xO47r+4Su3+DemKH4+Nk26gKcnub6gcDz
R110Vy0krzGN78suP1pL+jHyjT0d5p5dYlKxiIsiIPB4LRX7MJUjoxC73tOc/rLbcJeN0YFdku8k
hL17Q8s3QT9XS+A89f3aDK37IRu2I0L4SB14Mm0/2sN3bmdvVti+qqp1bRWUKLHIH/A2Znb6NRXf
UUpDo6BuNNGw2o51dIR2JvI10A0F1eUMBXjqLrUGamuCWZnX4we+AGz4k0NAL1IDCUlgbffuQ5Ms
+F75gY+TM6M6U8fkHHTzuByc52ggUkjUmNPQRm4hkn4rSQ3nSwOFqV/MMr5PWufN672nRbk3W/ix
RIkFUh0oRiBjQie+cxUsh6Jun6OKkWLab6snsu2uqdOjf6/jnT2TvNCN5TeGnb02Fnd9MQWINJjK
IjJxWq3hHW7IAsiShG5vg3xZdQi+WH54dTb8eennn8ryz3+77t/++W8P+3nEn8+XNNtsMhg9CZdS
1H5I0lLbqDNvYV31zjpcUjE85PmHglkBI+b5VqShAG0PPFpffvxc+seP/8F1I8OTnIy+fOUMSbZv
+6g8TPGMOYLsnT8Z7/9Auf8g3z3HaffO/FSrXd8e04VGn6slT+CODhTdWEC8DImKXSeuwb5kebnm
KNw5+LkohQPO8uciZkDk1O64Cd2Ek/IPJPvnB1qTvwjfmJI5WEOIyrnXblVZ7YGN83p/XuafF7Pl
t/z8W07kBA20LBxZZ2tKuPowRmUNhH/468fPdT///LnBgULL5/6fN8McrA/IpPM168WwLk23VOlZ
cqVEhDT2LRNNPCFM0OShNXUWNnVAYZDF1YFxanX4ufSPHz/XCaVSsAp/urKH+zx85Qhj9nZdIhl2
s5Mb0Y5zjORzZnyDtRfqoNXiHUmGCOLBLvMmtqI03wilZDlu6FXpw3cGCphdKj/cRQbclNVRatPk
e54STDOnScMqQl+Mdb3OMi3cw0AgcV1Oh9qcdlqtcnKd+ktWozR2LGdcF3x/Rkv6WsQiyG55VY7W
i9pP+aFnE5DOVnlxxAQVpekngFFeto3svZKDR3Bg84+uecBCPF3ccb65KVhE3Qxb6MKgI6fqs05j
3DZFmLG3XqUNtJKmkt2lNSuPM6p9ZMpQglIlG8nq9w620PXYaPwaHcsFHgo+fiFIhmFySU3qsFS5
SnPBl+DbJM3Q+dDVvTKo98agNZfeqs+IrLvDXNp7JNvlnjp89YTpJD+rsGujojUuvW4Yl6mN+PYb
IwI6+zob8rcjsiTgId1FWOQBFOa5ThJ7y4F9l7Sju3c0IzxlekgFZPgEJb5rHm0UV+rfjd4KmMTU
7zPDFwgGrcP/U3cM6RZMvKvk5Ph9XHOm9pqPYcQ4QUprcVWaubjOMF+wLq/6eu59l+5iijshaG0+
FasJKXHVdiZ0ThSX2HHERVUemS6NZ5wmNZyBnJEK7bZiBifba5hy2J8755yO9JkeKXy84qZHZArQ
YptO9g773G+DFsHMiG1lVx5yMH2OfDp5C0mcrAWajrOfwZ5ikEq/X5NsN2MxXTSgpVPhTSekcMWF
2ZPCdI7yRlNJtw4dIptHO+JT6cYWMBt5VXrkwRrp9VfWO3VHm+6RAiRQlw+RiRJKEwYqgpkc94rR
iK/BNBrBz3V/3vxziyWc2B87RPPucU52hcRnLAbxYnjuV2fPp1Is0E/QX8Rp0EKrL4gWD6kSPgHy
QqP4YVfGN7ybx0lE50xMKCqq4zBqj0kbiVVras+lATxA8eS7ow+0b2a6stV8G+a+O4qc4ENFPVkt
laJmD6eSAcxOAZhb5QdpJKemoM5Lqw0cTlrPBnRJJ4J8o/bWunT6F7PUsZi1jZ+ruly1cHq8OAYc
HlKnOop3qyLgMGUSY8d3Ec2ZWv/osVYpo3s/JBHzpGG6q7QGhJ9+YHsL4qCkBGut5yEczu6UvQ2K
SZnKxhP78J0mkM5o9SHfMdqmLBm9ILQq7KoplhDLkFfhnFvGqL3h9x6kgzpLHmQS+nlH26p3KhLB
iwxjmyd/DRVFmCPU906STwMwBF+7AVtcO7oLNSGcjd8WeztEoabYwJK+4doggWAs6fRFzdqmdtDs
u7CPnLVnJRtFL8fjkM0u/OP+tbONmznf5pjDBnT4Xafo+QlEhLvOR1L4dOTEfXmEYw5kVLmoeIU4
EYKfnKsSOazyEkomr3pcMNsl97625o8wXHxIfX0jfisY0htYGc74j16LNDF1iqepFr4yGaeq0kTQ
WfY97I+9bNNfpnY39PFEk5yZRem27wWKDzyB02Zy2Pp143chS+9PeKIyxo4vO0Zqqq4fNYDaqB53
cxSCwGefhwYkvc6zasIN5G3Ip+1o6SegjLus0WGA6pux0KAst/hcStgp2ggWwmCTYyRk2hnljDRD
nddxMpxLvOJUcX7SYOrJRVYFNChA6Yvq24nMT8fBnt4xq1SJWNrWqfcwNcm4iy34AnUB0r2KPvpY
0186lK+G1RyE40T7pBsNzInKi6ZcQAsxx0WBYtbVV14tEPj+UMr4t6Zx3ndUQtDr/I4YT9njH+mm
CK2YkmgrJ8Q0V7KBVgA05jUrcIxPeyklG0M9TmQV0KZIysCuwSKTbsNXYWo+UrelUy+BjYd45yKP
CXn05TZ2cXQAsrDlQ3wd2UZ5HWknrPTJ3Tn2XO3Y7Ra3upFPKKY+ezP9TrsvnKPWpten0LfnaMd5
17wTvFnCoqlX6Mj12PEzDxifXJlA/fQmh95Z224+VKvoNhXt5dY252CqPECr7XjV4hGFMlxcvwrR
BWaZYZ2sj1gx5o3FjpKP+yojzXoLLe27iuernQgdY1DtBukIVIYJ/aqOPTWYB5XvdkuvECnwfqTp
EU8yYqLZKfj0Q9OPDekhAzI7Xk+Dg3Tm6LKj6j5n6xkoes3yGzKfqZ0JVnnzSwfdGClkTitzuueM
FB8irbhYJVaYSNUeYouaWRfFuEbb06+drgLPZlK/5cX3qGTDqiE7BfW0QVIG9rTUQqJThsRLmBcz
kijfvJzOWFObzM7QflmxGzh6/f/YO6/e1tEsa/8iNpjDXIpR0ZacfUMch8OcM3/9PHTV93V1YbqB
uR8UIMiqY1umyJf73XutZ70Pi2j5et1eactaAXF0AGPIeNdioiFDvLBMKlwIhzdm1gGdIfMSGZsQ
vK/FPUEeK07AoQismsLF1ISckWxV2N08bQDF33qzPhdTOfKz9YOmy6chXNLnfLiL1e4rmsfHBu0B
hVrrjBOGh5aYhSEN7+mymF4TNXSfYe6z2qjQ2/F7hZH0QRoxSaNQaNgQ6t8VHeAdRenkznLvzaL1
JfZoMsdBmKh/yEAnOhWFSh2opWoS4ozGschpT4RsqRO9Eb2m3Gf8ZfgggaItpgSJNvouOwN5nZkp
DoMx+Zhw3/WymXlTFgsm4e6ieV6AiEsT/jFxDVW3KpIsIAEQT0OvCIFodIMTmViFe0DIBwPsCoES
NE87CFy0XNNovNB9yX1tQKcjgpJzmyb7yIdBOKgdKbIdXGIHklpeeoWeto7R8+4zIUmRHkTFYape
ZgHY5h+vbC+v7bYLiB8Vhb+wFIfBDhGHHfW24VYV1d3sDW3z8seXaE58TLJTsIT4I9lkM1zcir8l
YmKRxcefZ3huEBpoqbv8WKNzCwnnz9O1peFc5FEBYEB6LleDRLjtn/w8AOyrvLQcXvmqD8QpRqMh
5scuQhoRb88Sk60LxLn9Qj+VS7DciyCuj3XXVU4Cbhfb7MrWvtd1TFmGXrvysKg7orvYic3r+4Lu
nGWrQbPfYlkrjdTlAzrV/PVHGHflsRGgoMea8PLzUhaboMuKHORFr6nZfuqKZN8IuDo6sMNm1Hmy
IXfHn4dxCkUCMDSsq9YAG6YDEt+SGhiWqXiYwNTsctogTj7LtKowuJYLano+cfSAAjKskn+QpsXk
YFesj/k4VEe0JQ1p1jUsmbD4IM5Q4NaVBUNiXoZ2ZrhY4NUFqKI6mZh1R+SOojPgFt4VCaePJqLE
SyAJH5UII6BspJ9sWzkfUJEeJ7YndjkzuEhbEzDQTMNk44zg8KzJvKjrYy8OKDpq2cfyU1FKWFlz
HGuxceguWHQeh+Yok1viV3106lOqo6GI2mOpdbItdYRAGkPEIOTnRSMtie8daIInVsnOnQRms2y4
YywxURAqvZ2fX5jQcWu0QzUr1XHcDkI0MzAYuuTcRNawb0Ek/bz3lPbT8edZn3BvHbYwk25p7zBM
J1eYaiQGtZ/4PNa9xcw3l5PWr0Zj31fi7InNdIxVUMNNTT0DS+WuL3gDiTi/yozgncZsT3XZQcoX
R327bb83Oh2wrtGA6UWUc4us/+JAe+tEfCtj7doxTa9CJxQJGkopk26SPkdgVSIwQBOu/4g5fNKK
iade1Vs4UestVuMnsf6ujN1zWiCEJmWdnB8klyN8KoAXNMyNNP39o/H/P1OgpOgaJrx/73cIoE4k
yV+pE39+y592B0kjYBVrgUbsqrLRTP/0Oki6+A9Z1VUJOon6g5b4/14HWf6HDHlPxpJgqEwcTECr
f3ofJAyCokUsu6yIP4Gt/yuaqqRg3fiLDVC1TBLQ4Lbrsi7iN1R/jHd/8T6IukVXVovkB7FOBUgl
+RAIebVgj5XIM6cwy0vAZPVUHqV+IB9gxQIoW+1yyEjP8UdphZjHpJfoj4lplChBq1RBEomo9jMs
vSKaaEoKqfVJdmf73FPq1n2/nwbm2GWjRbfJFMqTknWPaCU8sWe8qyKqXthdH8Qwn9B0wbO0MNEb
MpO6QWLkGYIsx8XX4akF7UlkAcHwEjSG3ELAbpqTEiQ9U6ilnIwAUCFBKwhb74lKRRqkV71TxXMG
S3G4NiyUMCnRSJD+t0WtpeYZ/Ly7dvpTU8aObHUPTTUHqh7W7ir02jFiTD4PUbCmyhpY254feB/C
5uooqWlO8a21NrauCMeHkTkhrMtdrG6DlXH67Fiw0GGrFMf1QLNwGnDo6h+9trywPLeXKTKustrW
+CW2RXOpGCtlxXXR+hxdiQHJI7VUPHKJdgOI4KiN0b90ZviblgVBOJlVeLMCiR/EXA2OS7dxLjjZ
lCFktQY2uBsIbk5JVRinAQVGdC7mcNynBj30XFcPVTX/rqopg0UuvAqJeN9V8nortJlQoayLHsoE
uZXBbDRu1PpMHACj+zpX92kp/kaZMB2TGA97b+kQdnJ6kHNaE1WAx7xZV8oog9ChPiYfpjIaqmOG
gH+55v4Hi6i+gYT+4A9trqSfE1nXTYOLQ4S1I5mwYv5q4ikYobO/7vSHsmHPLoZDoCmD5sbwdthw
jgj+JXLc+L10itN3Km9HqwsGjcQjHrRY7u5GYiOgbUsGIgyyu7NRuhp4YJxuHZV7hhm6FT1KVY22
ejGjg1GP1yQTR3+N0wU0wuAx1018iHiXnPS3fU1GmSX0BbF1sx1NjeGjQK6YuhkJKsp6PY3WJHGV
uSKy+UtVdH6M2sDVc8x7es/sqs5+GePavXRU19ZqPI/5oN3QJsM0n96psiNn7DhVAWQhk2KbkkrL
rVPNHpITiml0bDLKE2TzpYIuhZLGevjPB1wWWQX/9YirG1AJL4WJI0zV1L95cmvANBH7k/LBAKTG
1qI3SBVnFsrk+6xEeBFDDVdLHN3BhM9qVEKLcD/X43svCoKTJTVc/wUbYz20n9pQ0qTIxzJQpIL0
diAGu0w+J2SzEK2MuD7fHqKGDj94gdXt6kk6pCRQ2W042MKQKvdSWhE80iGrmz82U/whr8eXLhNM
dr3JfROjexUTmjarCdJACHdQApInua6kI0epPAmy4ptE+RxyIgGUqJnvSZB7RvQu+0zqEVPVEhV7
OVF5JKsEMrN+Y3d1yvO69IthpcgwT1290qyqWvC/SKahHtRvidiZ22T1ACqnCMRV+Sr14TS1shQY
LG4LknS/GKXGbsq0el6i6aSGiqMV8G16VejRP0EnNOfai9PasJUUZ4EaVbAMFqyhE7CQJK6UXV7E
6iFlj8d96JKLm6tm0SxH6ZkyUg4CzyCvrcJeUkO261Lr1diUT2tyymI6h7X6VHRV8qCp4562EAa2
DjskAA/SB+Nbbwom2lZUz8KUbh6XSGRANvh4ppg4lfhRxK510ly4kPLIoJ6W7LHWpSdkuHeMHxvs
5DAolrmRd3mXTEQBmlmQJFBbgfsUnM0oetcN9psAN67rJmjyTL1s6Il2mY5CbHInGbmk17Fejg27
KUJ2CA3WqYymaNireNpCi/ClEb6hR9aNeSgVBAORhLN31VRtAxYG9Tgsh2WJsPVohc+F/tXjoILr
O8JKkRnz0u/+LOOuC4ocHQ+lIMkN4pnzyjZpucrymp1o2TtxKtY4l8M9XMTyPE0L5A+wLyEuJ6bt
awaS9KrEhQp7H2hMGWr+nCAdGBatJvTKqJFO8mCU9Y6QwOaw8JfR+M1ItSmQ2llaj0A+XJx1Mt8V
OUF2BnfQk2o94CKgMi9JA1y0zgfriocLVFyQioplj2mUHZROsyc5Unx1VTtnWQ1uT1l0iifujrJZ
3zMc/MSdNgX/eRlgrv0vy4AmiqZsoTtEiQejX5Yt5V8XXjkayfVj4njD/6Lt4JBAjSwxAltGajmj
tu5XS22vWWMyF5tMpzUGKEkDOFwj2XOxdK7IJAHZPgkpK1lkRlGOzxEdFlvi9r4fo/kLwJL2kBQH
9A31MMynTiNWUWsOJgBPH7ig5jJ56w9CT+pYrJADZtavs4XmpVnnYT8hlkbjuYAr7Rf5ZEV54uqG
H8N9Z5gqRwCvuBxPeOhSXNhd72J8RomglN86iaDHOCJKLJYlBpN1OB5XwAzQN8oFFsCpiZEgVm3O
MHBj1U5zkrqaKBM5A5c4/JgxdweFqBbHtlOdoZrBAVnsp3Njm3Cy9uO1SGxN0ZYTHdwBIybIJ5hd
1EM1CtBepL2RDnidKz1X/V4wCocuduH12D7pigrasVnE57GI38c6+dBxk/kyDVvQYtFxywCux4jU
Km1BUwNuKkYo7UEXp6uiamR4JSVw0I6skzpl/8UFfNQtWd6SqrCVhz25GVKvnqcSv4G5gE0orIW6
jJ3uMYk2n/dMmLE+5ykLQOZ3LZ+onExIXers3M869gBIMXYFbIFBUvZVGZLuN8stEazYUw02M6Ii
dDc5FYdT3qDALlFsVsVJKtnzNXCwwejShN0egnkc/titfM7/FX0jy8mXqCr/iiXUt5Pyn9XCdtJC
cjMN0dR1WcNFvLHY/lL2TvSvhWhtwxtGOkQjY2QdQ722jmsvd4Goys91WwSCsM63USOt1VrOquZJ
dIxtJVmbX2Ko+EIJlF4Qc6pgBFBOIlcyMgp5PhUT/WphvcFySfEh6YKfteaV7JnlzSxRFsJ+i2+M
GrFyWmLiq/0mIsIUjy4bSj98Uhvw6UjUXDGfm4q1TCEOyVuTOcdZP1jM3KYQvcr6oSdb/JWWraBQ
0Sd1ynmcryUzj9McIgXQSyQoAvqimxbmLUU0H5reis8WwXUraqVgUlZ0jmqkgxN2yaLp71OSi9Gj
5oZvaDCvk0Hw/vNyof4N5LEdeHXb20g6vDxD1v62WpRr1rVSHBm3H4z4nErzpalZPV9R6YT3JaJ1
X1RjNOkm9o+eNBUhPlZdMpxqDX48dqX0VlSXkhaK22we1QVjsTNk9bMYwvHEbirYrTpaF9yzWLgB
bUPU1i5lKwLhiPOjRGWwD6soZzxW97ZcdUZQyTl7Am2kLbIo2aOEpCDPzLe2jCt4Z3Fsl5i7Tjry
TLyU3QOArc5ZxTzyqJL3Av2ww38+RpK1sVf+dnaqINYlSZYNFC1/P0hT0SYtWFDtRo3IHTPN5LtE
unYrYN02Hol67cJXXQaNoI/zcBCHdWa7ghWoGSUV+TpLnWBppZ91Q0/tO08YUJG56CpBsrVRN7R5
LAl0sUQLCHKQaJXDjpTGlnWbaFGa1OMBK+7ZaNIXJOlqUHWnuBhPIq4Mr6tj9C4yUwIzwgqkF4QP
d8YHozgtYFVcHw30Pe2sWPua5vtKRP1pHAtHqoEztCLuq5qK0YHfNuPJS5dLTrIqib2jyGilQ69C
N62yKmJQ+9KEWoYbB2XRsF8wzBHEe0mjJH4VJE0LyuRlFIb2lAyqtwwZSDKYGCSVxuqjKC01U/JV
PxYdHG4KCRaSAzYL0OFJwf5KxjMTjxMa0xmRjwgao5OIjcNmuGMK/6pPXJYTex2XsFJt15rYoNUK
id1U6JjeS106YviTxJyxgS4EAkXTvaROiStYwMiEPi9I31jwycZbtKxO0mI+3JIVy0YfYmbqG/Di
Fca9NBHjE5Oo10HpWDY60vmq7ENGzPbLzIAp9iazLC00g4KacKIUZ3alfI2dzYCy3JEeCaS5oK8n
DTSyfu5AalzemyxQp0psLkkt3OWTZN61jUC7mPQCF9fWSkLvBQXjvhGR40CNYyZYSQesUpVGL1pO
DeFQx/peLNvoWckKbYfNY7liXjm0m3UiWQh77k3paZotxG+EVJSzsLDrxDm3yAlp0jgivV6g2Zma
xn1fPxVykd6h1bsAmIw9WSMQApBub0eFn8ijcuzmkuRDBpsTKBk7y6dvQxpQZYG99Wp6WzTFiuwR
L2acCDFxlBGB6x32mJ8vaZL6RpF+gtivSMWliuOSYtsr42Y14eyZGYedSfyJainfzVP/oChL4cUL
hgmjj9D/zJF45uCaf1Cy/u0thsXs71cxyFC2o5KpaT8Nm7/tSJGVFhhYRiSNOsXBTGQrrqHBOHR0
VC7clG6rztKP8kq9MzLhQY4ZoMlNV7v5NDf+EjZQAFOdimIbQilae1RS0hiS8F4oyqsqp+XjplaU
+/UqymkcJBhLaTbE8pOFGAOBi04C2Ij7spLrxz4FriJ23Ld/1lml7UEL5d20Bw7HJxEN052ZhV+j
Od7EXIHvD9MOlLJ5GYG77WQpbb2QBgrZsUyZNNyTtjyaM15XoGR0Z4iiq6Tc66aOoFgBREwIDp00
LBISLCGE+zIZXovz4yispnkJmwq5aoH5rtabkl8clXfaoBzhDjBosCxiFcpoeDPqdY9dfH3UpWZ0
80iMiVUhJbSsr2PZazRkqvhJWZsmyBJ+by7M6WMRPujW9q9BLJ3n0Mz3ltrl+yFhoESMBae1EV1H
qRDP4SbmKkTllIYI1kkwofOhKS+dTuRmvMjZSUfvsR/JFnCiRUzJ/TM+N3bgLRpEaKhxwoRPYZ5U
V0FpKdNR2sqZKEWin2PZZkY5k41ByXTriTrGb6v4RLhgMtO4cyXlsFcyNnSztFLNJ0Lj5fnolxR7
O+ba4UVuKgs7hU46DVYQ34xbVAG9gD5lzuhrTMIziM7RLcNa9NtFYo0DSOEOFB1VJYPOkx9FMQb4
Wo0IOkP0r2GVau6gx06iIMxcsXOhSrQiL0QPi5Jfp+ceNw0jsnrIgtwCkYh/9CVOUSNsBDmm8VDQ
CRE1mZ9Z7GG78AQefrlyHBytyz4nDXZqpfeZr1VKBHkcVzRyiR+svd1PTfEpqXfcccNfAnmIYKa4
IkkByvf4LQlZscJjSCTjJTGTA+C1/AlR7QcNG+ncbF/1jXW0ovWGwEFBi61jjC57cF/gXDw9eS46
Qb7rxA6eUKwYNgIrgimZUu9CsTD5CK3sZm4JL1nF9pvklLCdPvTG1K/pM3rA6BB3KNXngDFDdU2E
r6Qn6bhnXANzkOZ8BEWQFF/NdCSxMp/UNS9wI/eNK6R55SNxJoze0p8FNHHIorlXZpECNAuzpRJz
/507giHkDTuQL3Jt93OZ7oGcP9VRhXFSLMVDLT6OSkvJUynJmzkWQdOemdJUiMU1sGFV/yUpqXlc
CkbJRo+ObM0SL5LiBNN1TwJfhPQLFLAXYb1iea2X5yzktKM4iuN+fW1mdFrgFEqn0CScU6ziJ0ZO
GSPHt3oujI3cZARyqp1Gta7ujU3NIYxzfl+r7cMA3B+eeCN44Mzy8zrAjbBC2pNjMlOTCQjuoyF9
KRMiNjDKAY4wLRI3yknkbBnjnSZL8WshGY09TaNxn2o1PYf2iz6FfIkj8tfnJAHgSwyLZ8EU9dVR
7XBfSF4S9eZjwNRKwd1n7QV0RCdTjZ/SsBfcOgrytG+DZpmwe3RacdSxjzsD+6fdIKhhUAhm50nt
FvGdSuNNApkrapUrwt918jImHrhow/tZo3GqjmW+L6KxdwZVIddoy2nHv8k8T0KtW3YJwpsZDEvf
TA/kOOVn2VxmXxmXQ1FsecFb2bxov/q8bvds3nFHwDBbFiv1S2GRL9jqGPj79ZB+5ikYLTE3xZPc
iLtVGE1nMkhNrarOjvQlPAlTs16mkVmiVTdbRIxKMQstOlgl5c0ojQDR/5shrTK8tWXeWxJFQtan
OlwrY7pIafO+0ix2RQU68GhON2YIFgfNuudiwZsuDtOFCMmOXpPym7B7xFs4C17UpbyLNm+AWjes
aWrWMkrXPct6RqpdvkJxWeG5aCKBWkMX6NTuf9wp/290JFHCs7/596Oj/Rchqv8yOfrjO/7f5EiS
/gGikf8kVRF1RkX/HB5JBiMi6I0qzRdzmyr9yStXrX+AFrDEDS8JSFKW/jk6UiXYkpql87FvFQn0
yf8NN4th098LnO1HiLwvhkgMsZS/A+6RbzaERYX6RVrSETQf+UPcFtHyrzL3RcJOGY/GOIh+Huqk
Hz09ijGNkvuRS0mHVX97+vOQdljmuxS6zECf7fDzQPRPB36Lh58vKxoOhHnksZdPchIAA0fguT0M
qKoOiSL/+eUfrwklRJGQiXHGRYsBMCeQZXv4eSZ3My+qrVnboQE6Tprb+lCnBjesn6dhI+NwHhkp
qdXLSpD3Liasz202mYChgU6q4F2pEFysvrnM1kSHPi6gEgH0tDsDb9YffHYmBpPXm8U57gqm4TOm
Gwu9qNIPDNJLnfBoy9h3S/ZhcUNlXWrGAzkhA463eDyQwkZYltzdCxovtX05QIc1kIVETX1bIpo0
gsF7ilLzaVisvSHrdBHEaq/ItKezDgc6JWZ9mFerAPG1Pe3ajqcyGt+DIpGFgZ4hUDe5sFATZvbz
LEkqYw+rpSEI9fDzIK1N7ItTcjePXRUk7RJEqLoPGejATbnfRGESzPjb8lofPWlj3/5KE7JS2GGx
2ho0Sifg2VO9jyI2cKox79VIfSiKpHGgFhx6qN0HZvDlQZoU1UY7Y27BJ+Xhnw+RllV/+XJZ1vLg
EBd9nU1pIOyGbvDPg1iW9R/PjDX88zXZlHUifDBTber0n3f+82D8iNW3B2GlXTkDMkfdSmr5z/vp
U+CLUebLDEQfiIKW4HqSmoRQJbWbq3KSOvauu+ZJ1h4MIq6/WtHBewlVoeqxEXoU9aPgSZi1drkX
+rEt2AWRbMuvbRgmPDQyjLHhxjO66JZiF88jRnLZ6WCpiXf9OO0mUNQ6PbtjttU/u/I1+y052HRe
qnOcuBRyBK52GYWNUyHA69Y7ZcaZ+VVpHq31FtxAyzxmWXZ17Ej9AZ77ZJN0NdmdiGBih4AiWMb9
+iE+xSgoVlBOu+SGCc3g1r6LSwSwxlEX94zKsEVaoBJah/a3oZ6QfaNfVkl8/07v6SZBViCnvsFO
G2PB25UP5YOSevqzPmAJ3A4b1hwNhaSKz8lJVKDHfsrGlfi42ArwQhHPhuBsIvDEsEliqa2P+ouJ
AIfvbnxMrtRUdJEjtz/1DyCpOBKwbiC8Db7a2DK0I/m8bD7vXXKsrjWOzhuv128Attxf2Z7gz6Nw
KWYcMbv6Da8kkxSSgoHIYzYBx5SqNtyx1UYuqB46fTeP/pLcw/HYAKvfg0683Cf0SwNZIILkbF81
9voJkD7rsVHuOLq9vOPbSK0TfzFqsLAD5253mWO0S/ZMH1U+YLMebsp8LO/lJ+WFZAVJYw3ZsYkm
Cre7kgOKGbZ+CA/rfmxdsXQVRFSRp3Nt3mozgIGBCSfB3w7TWnTzB/2EWrF/KT+Mp/KZAMi7lPDm
yTWGo9W+WcnOCDBsC3yKA7kIPmUcu2iTFWn8NOj3wqnwk3O+2OL90jhF78DaMR+Vk/BK/At/DKet
+kv9nh8xC8FsO9T7Hn+SPdLWkB3yIfKvqvMiLofQTz+LZgdXOkmd4iwrrBSB+gzXC8Uy6NNrVj2M
p+Z5vpffGXq1xN3vJsvmZBtPZo1Ee4fwLgdHYCPrtDqXE0rLPRmTXs6ZcKRxZ+p29N4e3WQv4qF/
ZH+W8EnYJGkOjLYQf7v9VWWU99s6gPEAvUq57xp2dtB/W5+IzI7dt/qlHLRfyZd1Zd1ZOld/iMCh
UI/C6X4KQRKMO3mix3Cs7ztsyL0tvaA5bmzrgBgcJxaQOfWuDNgB3i0lUiii1bAK7bpf8q+iAoIe
mJwPBf0JN/5qOm/LNHS+xjMu0vGM611/UU9gIrFgjWfo965cOMD22Bwjh3xNiJdy8/O05SXuoNQ5
7WNDxY+OjzUD43lg/i5Xb3kWV7dEK9u/dsoba0e4MK3ezfoXW9LcuGmxy5MWMe9e/rWsdsXkc8et
h1C4x7nizbrtm8S4LEi/+sjXbfTYeFNvUuxwzLtfGLo96aP6tlhCQXwEi+4hJxpZolo7fV2etFMU
YSfaTX7kqvsJESsEHVt7St4Iv4A97LNaTu/kla37+j7tQY7s2tDns4w7JwwvorivH8ODFPplH+T3
widwHD7fSWDEfeDaKx9nwia4EomRxI11Gp6J2sIMLm76cscSPJO/g+xDqMWANeajBrc3Y6eNJZi8
u0P+mHJS4h0X3IhmGaS5ndS6cbVTcOKkQRa6+pXL+1qc0w8iR6zP6NaHB+3OICl2Vb6ZprFTIu8o
3M2v1fiUNucMc+EDhsJZ8PgxYW2DT1qEkyG8dwuBAbPHzo5Q1If+NTxbiI6X+2zZjZETPU8gf6tn
TUch3gYVcZsqrRO/l57pQoritZvvDPE3NKoB83tss3gkhRuqUBHdIv8Gny2C2EJMcZ1fya/CkMyf
bTysD+H4LnffG76GqxeUoGx4jGJG0mvZipNzudOLe36GSg9LnF1YHywWBhMy5uQ90+1diozO4pNB
m/Meo/oHkAm7EoLhbxLEwHzu8DbNLn8Y67/oU5sd4s8INevukenXNcpfM/UM8JO329vredrb4SuJ
KBgKuPUdRToWxDSgKIk+R/2E8Dcr9iSYEyMGGUMuArqdcuXC3q1aOrsuVMdx8nl7+AzZ/yfFXqrO
GVoKAET0L/e9s0kRd7SxcV56KcuYo3ZXI5vBlh2zN2LuDulNPy6BelHu1rvwyTxwRsMpPwqvBvN2
lhgyI3fQVF95C9gE2g6QgBNLXqlc6BY6eepKkIuTSyk/yNi8NeLr7PCWu9Nj5eFB98Aw5XsAOAme
UNgR/SWbQemdMYAsRxyL3jOyTz5B7UuKP9XYC+WAQFWF+ULlqOQJtpRftBQjNnbJUadxT5rvEcVm
A+YJVkMJ2Y8iEhIKULIgTf1GcvE3yMCM08e18gbtLI3BqDpmfiZgl39PhEyUX4HKgQ3P2Adydt1Y
iJ62H4XA+C4GZUN1u6PR/l01Tvsk3KuNT1Ye00i2hHxKmO/S7yQjgd7mKcC6cvHpmiAYpjk6gTsc
yGbxIWEg5W8aN1WOVvZsTIEsYwtmgL5LPtWX+my9FeauvPIqaNDwGB9n6LVUGrb50tQOb+kmo6fc
LafZNz/UFxhnp/y2MILeltP+t2A47QXOJeoDn3jp0Zcdy1fc8r2/Cv54Xd3oXpAOw57IxaPy1gRX
HcTSd/s+X3AXmXc1P2N146MalHRdnHhw0ulcONmriG38sa1sEdbVkWOESJ/wHIyvycNIDgnACcpV
i73CHp/ymD2j4SF9j2QEmfGHM+El8MUP6018GQDeTG77BGF3vBZeDmj3YTlSK/EufGp2bfEH3Uf2
lh+QZOp2elWP+XV5mV7aJ44/vywhgwPA7A4JV2HjxLCrffc4PSLO5YytnbXGoG4TcFwejGfpaf2O
Z1dJgqI841M8sA2YasRyO1F2o8/hvv5FxmzHrZXWLueQI6KEoVWN2/M27KMH4dH44sRpfelJ7F9Q
LmjPkuLjL2CKwSZCF1/M9YHgU5F38mszST7DmMRx2vRBO94QPGuVr9noaQ3FY8acZR7Y3hON3XQn
kq8DzKV8T689FPTQ6wY3DwbRqwZm9LdEd4fR14H8kjbCEFr3lF85zHZlJ/1yu+au+uI+beG3KTzl
mVlS7Fdf+Cr9/jL0e4CdcvjErqq565/Ej8JZrVfTg46SkVBK6YkrqjuDRApXr5iobu/HW3tr5bNE
7PZNqXwr22dvybTDwmYem/tFtgfLax6yT/74RnEn1Fs2AEHmelZyaO4ZpOLP6YDx8f2EQIuOkByY
43d3sIX4pxVOEykob2q/zw0cE+A5cInv0vels8NLdhe+8I4GRk4rse7R3Vj5tM/AOLFtsn5rlOcb
cc+u1SvW5DZ5MGpm/cHw1dA0n16ZtaLMZ2ZFT+ugSXfTnmNeQG05TSuyeXx+m0UF8OauVVbVYVsG
k2sT2isTZOF62GOsNQ8/D0ZcWoeNJmWa7Xuo5OOBbiYWwmH489nPaz8Pkcr/tUSVCsOEj5DTiYTn
qNtKH6ZO28kEomMpo9pnu8wkpWbHtz2bpPnPZ4Ug8L4IaMUyq3YY6ol7nRlQA6Xb/uGsKX0Z/Nvv
VmsQrpo+UUdqgZGCaMuE16aNRlcuqRS17kdcxz5z2H6hbLLtxMZxySxsxYUECGkEd6iui9OFZXuw
yobb/s9TpWaLv+SkeMv3TDSQb/bVCyqA70TGbGCLZ7ZoHcujnUQ0bX2t9Qk/w5cHAGDoYOE4Aldy
ue1Spm8Yisc2UNT9aBzMeld+6NLORL+wSxnYX4gsS9Sd+KZxp7BB1DDP71JURjs2k+dRxHlqCykQ
Bp8fquqX4TzuDFt+0B+U8yIh0j4Kpof3ANG8bLjFd/my3AsukWrfFlJXan23fsEiFp5iOzoPb/Ib
G6T1yF9/SVGK7wS7D4DiX5fYGTz1bTg37+w6o8nFkRCvDl3SwoSns6vJDH9pgOq94WG9l971h/5D
WJzom2E5B1p9q3xj8uTM4bNfGnQyLtY1+Xv8Su/ZpNb5TfsgDewK2gGsRBbftAv69vmj9Mo9hQfD
j/rUn5hirFyFvwVwMK9ZsHzHnvSeUve9GVcMEhw6oBmX9IuimJ3epNvhW/ddvTcRaAs7hZpn+NKR
gwfmi/0O3xbR+0DbY+3k5/YBCDbmqrh2UKJrJ+VD5v537Xw+EdILmjPQCYYoTuzxcdf9bgEWuysD
7dofIiRXO+WySLSKXIS3oCogrIhfE1yJdGdllOx9GsyodDfeDFRcq3KRaPFN/CjGB073Gnp1aAPi
xIxKVAEpL3a67CYvOnFW1qldfqTxtqcaX2IOJyE9L4L7Odsz61hyCh8NG8TAXt+v4i47h6Cd3M5L
DkrQMkBnV+8TNMJH8MVPbRR7XewygPBJstoHiBnhoY/dgu8PeOEm3BrsOme1Rt3B/f3G/lk50keR
jhILywNgRnU3SrDQnGpymUur8KJ2xk2ECw4NC1v9Vx3kLy0Jq1umLChw9JIQydzmCbqe5KiH6Ki6
EWoQBw3o5Dc3ZGB1QtoBTRgSiPkbbcUHoslia53FPerKORie0jutcoyX5oClErTLXfUeP2ASUQgQ
/EJ+eA1Hlzz36KknCgVVAcfcHT/oKCPjjAnrYmupJ678BRQccQUjdXb4/B0Mr1Dahg/yvg3+m6jz
2m0dTbbwExFgDreMipZkWZLtG8JpM+fMpz+f+lwMMBh07+CWyD9UrVphfvA2msDy61MIIPQhk0lx
g9VaHOlehmcRuEk+1dq3aAQyzuDKF5St9EpxfqkLDyvuJ9+6cnNQbM3BPQInj6eR4EaVwLtgcPsz
BkrqK8D+8+IsHAAzQbo89Ubkd3npl3GkHSjMf7PqKMJRw4eC3v2H4o/2VA/q7RMsk2ztqaDzNDoU
DKFADMAIsIK5i//wKR4P9JFi5EyfK6F1X6jAY6at3BMdHyIgBw8PEpoh3CqHL+272BgFDlz2CjqZ
+obshVCp8RB8+OJ93tbYkUFCoIjZzGRWiWRXOaViMxAfwcEe5YcS29EaDCjmRBdb0/lbQrS9hyTx
xFs6p/t8rqJP8w8UAUbglYWRZTbb8EnIJc3mAiogvNN8a98skhjDc3sWnOZTWV3tu1suBRrn1CdB
I30f/jji4o8af6LMrXJqtf147l6YqJC8Nj5qeZO2HJJ8LsCJrX4hZwaUKz1Pn1AIgDL0yAHHWrQH
TpYCISSNJ/7lrdd9Lti78tCmI+6BK9c3OebkJ/zrwL9yH8+r4hNKHLTWIhCAfaJkNx0tmmnD7b5D
FAEs9aMy2MV9dSGdnoweSpy9PopP63XRXorMmwZXkpw8v+TZW8jJ9IgqByHo2AbRdOzmJ8zyFHWl
L3PI3Qs4REiz4CN40Ig2sRmYoq62kQtw0HNeJs1hfYznajduwuvC1IfxjL1egLUQL3i83fY3u7BJ
IuVqaFyhx1VBk+gXS1DEOwsZjm6TmHDDAfuClQizPNxubsUFMW1zrKc7qBc3UaidY4tSwePKab8N
z3gBQUNI9WDv9vAdjvVJPy9nZsDkr1ucSoeOYgEhxQ7PPBgc9vPHXfD+4j0203a5PU8K7KWvvHm2
nPBAW2Venl5MnLCk1dff3BrdEqQw/RRoGgMn7766ZcfpbHzCTLQcHPzFv1ndDGw53M6/B83NFF8k
tizekShsgoQm/kx2OWUEnlFUMQbzIurFbSX8/fe8eTGqJ15GDgHzwxVF+IYBYdHanj47DOpTV/ua
5CQoy2H+GgyGiRXfFJXTyp5E8wlntVkwZQiAsMw/rloovckSCPm7nu65oThFWVjIkA3y5phnvk2v
8l/Pa76y3ci1LCYPSBzsLiUnUPZDouAmj/+gquJIbEMpENgoss1hH79gvUDvj4pxYFvb5VcMEYFJ
wDv05eJ9+ZyO7DQObJyRUgyxYedJxzy9QS/DRSvftltklwvzQZZTtaVD5VkJ+E3J/mR464ZdKzhh
Gqg4dz4PeoX+ls/O81av3bRhX+jVIcfDaa98arNnlDhqezAdGuyqzaCZfbM4DazG38SjPfYRhuEI
TVClLr3pi2e0mwUPjc6DbymSDrCtr8/vzMnSkDLpsByZ1zPK94qN9o3vPeAnLzwcj3G9iYxzlsA5
ZinQVXJtM3hFNB2SH+XgKJLLHlLL50Ih9MHy+/xCbAeBHvYwHbk22sZL6JNDaIW+9cLxa0+efmfE
G1NDyfvc8tl305/UXS2TqCa6yxfxxqUIKDjQJf1Wly7aVkHqJ9qZl6I81Ft0iW7qr0b5/zLuR/xR
HjjwoGawo42FuTvYryv9pOcIhpAzVlsci9mjKhdsbeMl2NgIUcVbxcaEHc6SeEx/1F6EBPQMh0gO
4uGrkdOepO9l9AAm1++ZR0E5d+nfNJQfd2x0JheTifDScZA84eiMbrHaolzxp9fupu+Kr+xV9PTP
BmfOGAMiGxoMgP4wbaUH/MR/VruJVkfyY4exTrkV5h/oIF2ACPyL41dlWd64JLHxFa882HB47t3u
j1oc3VFPF0c6TH0UvrjSsx3eTTvzWL9LOJv+Iyxlaf3VvPUQcVNY6GIAYpPxDp1wh0iT5EtTfQKr
IpDlAKZTvNDzfxoGEzeqPRn/u9ptBne6TV50L9gBFHgTFx8hGhsMywo4Irb+L+YEtmy4VAQigpFS
qRG5jtp9Nx/kf5y6UNyS1RFO0Z5V1l/LXxXOiV227sxKsPGivvSE2/zhqsUJTsxrDQ6U7laGH9Mf
uv5dem5eow2r9YcPSd5D1x8AS2uMdTu72YVbldItwMdFpm3/NO/Ni+rN+yTIfRiJ3UpIO8sTUGf4
x7Vs5Q52UzdKLyKGaUp2+UE6aet5wYEJjNxRXIrzV86oVtnIkk+ClUAQhPYsM0JpH5mHuKbv8XsM
3qsDrd34bX2zOTGyHB8sFvlX7l2en40x8p2o9xO7t7vNjyV12VAuj+/3M39bD+21u3EopuAn4Ddv
CWWCJ2/Vj/XbekDmWW5Z5BSf3EuaesJ0Pl5+uGgo/8OD8hk2bqzvzR+qEwFaKcb46TZ+xWM+edMu
NYDONZP5yHi0ufpBfsN3KH+Mm+Evp+/Z5afsSNbDu9ba1TaHwXAo96rhYU5BuwdPEp543zJvseVt
7VnH6IwENt7MHvkgJRW45sF28TFytatD4ikbyy/P1n7ezK/TuxSYB/xMa5ol3GeelQNe3FTxqR37
vA3Sx2QKKY/qIsZ58BupwnjljOye54adf0stfrz4HtgR6rMn5mxi0kI3xslHNVl7bYNZN7FyTnLQ
ArT8jAPexMSlmRbhx5AEb7rEF5ggvIODJccCVczLrADuTgWR5zoMdrk3FVsvcVa2M5wMRzgVrnxa
HXMDn25RbjUHawYWBdqwGyiR5U0ueRSI5CL9SLt2139Ob2Pna5MrvxOc4vLSqZgHvJFpDk90fRSm
rzjeSZ9or7fVjY5vz0BgS2Nh3J5ahmP+gg1zLjrgfCt7JLO7DxGklUM/2sDEYu0IX+Fmep//iXw9
QoCPzbvQ+8NPf8dZz5o2+aXpnaFEom9rd3MvfgNcaaOnPoRdKwXx63yfWk/rfaCL6jelQuJTgeZj
TF+Lm17ZQd7HAFFOGAAAbvLCvZocl9iLsNtkjIdGc3bkQ0/uzwCc8qnFjngA91muy3pQPORn1+Y9
AlFiBEUxjqNDARgDTPKqZp8j3yjZTu/JhAjItxYHn4YYbP4Akv6z6QQwr/6V19aENjobgDd7CG1T
chcgco4R1JC28Ns7xj/lztAD9WMRBRojNmmTnJX1SPJtx7JwyHNrzFs3BHXn4yAR0wYTF5tuaiZ7
BLVlLiqqDdasIllAJa4gDojiT21LTvSOOpNklRVkWn4+/4S0AJyZXiXiRkIqDZtdQA+/vi4n/FH1
JyhVnc2fqd3wh+kL8gV1mZcdObVxW2KaEf0uPj4TPrPFc/MC7QUdmif79a5g81Aqc5FER82r/epr
uGvf/SElsRYm4JcIlNw+j9/sX7XYxb/+w5yfFxWzPj3odt2eOCKMQ/4pb2RmvHU7hEk0/Mun+u+Z
R5w4a/KcjXKFxBvIXew0NFevoXAmUmFABZZjKb5rxfNKum1C5M1ufg+fBrI2A0mJ1wbyPyD/2ZnZ
Dr9HTcVkymZIpyR2PjrSSuSKnTzvrJv0jW1LaW4kK2BoSWwZfOMJvxkzWElezwjNYOjmMCZq7XkI
yiiQn3UEM1HccAYHYmnzqlKUQy5mRveujDumpiTZVLPbCZglYVvuml8Ux+GLDrEbGut22lEQMC+k
8XPJDxd+yg/IZaXgclqW1kXTgiS/a5v2Kln+YlLA2OlPjKE4V5aL5+JXD3re2rnoZkyD8xMDjskC
lGb6uaFxIdKBvfiSomGzxWP0KXOOUd17MlY1G94eFXCGIJNcn+cnWE27uGA/DP6JjTnC2AOel8f4
lGrHDicvHE2oQQkAcKKAI/uFr0tlnL5TLRf1oSRMYK021GjWl3ErFKe8Z7+R7rHUi0PmWJ75ARJg
2AuH0ScwU3GZD9EL49P+DQ6+iUErkpA3engGitZHC4sMwCR9NNAbAaEqvoEn/E0/5geXnKy5zwtp
3FgUG59YAXN9c8NBJeRwHa+Yl/4Vl4YSZ2v8VLrdeMRkLzKBCQcce/RAe8e1FmImNyw7KfOZ9c8L
Jqte37rlgtQXJi1DqoDRYfzmNq3PNJl5GfY2kt3/cIEqDn6Jt8r0YG9TplXHInPFO24lJ4HjSGYy
tVLbNBOmsF4qEAdAMDE8O3tlXQt2fEv87oowQpQ8HCLMchN/kljenOtbVW0MqPEqyLYnpWB2JP1s
pfS8THcr9cKK2pmDgmKDj+IP3xk4T6AD77iMBVnrqtcdl2O51WxhA3TEWqCyI7LlBi67JO7T1uVq
nLGV107yjutRvZPX4HcPPLVrAcGCM95kzH5ScFsUAjGEGJIyvJ5a7Brd1yuM2UH5TGBX8gEZQzDK
2pjg5OTB9076DP6qnpMqQ99Gsb9isgshJf7UX3Sv22XPWEynfU8gG6S35vlZk685d8hW5X/KZsEM
ZjkzMGdgNA2+brhAlpQbxGV66oHhKXEVTugxxnofGFPepLOwLU7NW/7KpW61zAwEl3i4XwZGKf0o
FttbBg4Y6m+yq6ie0h2J7j2sXif/Cx/ig2TtnMJ723yUQbqD3++B6ihfgN39J/h/vavIUZAced9+
ll7oCdv+llz5Oiq5vh5TDmUbbzH4BHLje8fH6DQfy0CG9guo9JzQ4X/JoqG2y9/aN7bm/MYi48CT
G1+7Ku/IOoQTSeTS1kJ6LB/G6kMEwrjrgDF9MCGhKP18ZibrGL3LuLv+K5V9m3mwjmEprlzRPHvK
nWLTLRtcyPKemYu/hJ7G8TK5JAhV2S7F464+StjBGduhxsfDG9RgnZll4PXmFaGvZ6x+GyUJ8wcU
u+bg5Kj+s0deU8oQ3SW8SEcuFmwLGH3x9NBePR+v5oqRnRnMo23lo/1LrsX3jGzzj4HwhR/Pinn+
qR3hx+jnKhqlR7dv/1qRJcKVbhuH9FaT3Ptqis9vp0DIZrIEtNXYjADxYCGkQHjj7fAdCYdcKcMe
8n5wjaN+gibkkFn+yuxwbj3jFycbkv6YdzsGg0Kc0dK9vh+/lp9MYg/a6T/mHNv+pZ3tvrHJY5qm
ezS8kGuqUKRlXnmJ3tGSViC7xtEI8A26itS2KoPOYB1cZXApNwpmdjDQyVD9Th40FWERtLjYMdFh
eOINO5Ih+eHyt7mvIye+1LcckYAvbDkdRLz6iXE6WBXWJBvs2ySPbdC40FTlN/Uc/UmvqA+6HzN3
egdaxC3/E0BvK2AJV37w3xt9vjuY1bF7iBvlxkhRcKur8KG/zh9RupG2shagx/rpKFF+sQq+A9xp
NyHa4toXMFu8GUvAkdFd212M3PIRXTkUdPFJRNMIukEEfopezOO0Yc5Q6471FC04mOifpWD6yc49
wzfhPIg2K76+KR8qQ57kmqtufTO/oVRrgD/74Y3hyUrSHHbxgZnYyxs/o7+0F/Fb3WcnPAnlljBl
lwoPPsp8Xz/bQImeo9YOoAFc9MqQWbO10IP9Jr/LbnGNP1l20VUEbHbMEyOfenGLw9cXbXUGwrCZ
g4wa7M+Y7P7WAAo5WNZAZWeIqXLgXdPbeoUbQHjHwAlekT2zxVUXPnfzbfF3rMO/nAdqHfIAwTYH
J9wFZqPXInQZKzO4hTfl5X/LVffjS7d/VsgzFy9EABsKyQ3Act+/FCf9RSCwmelXzcbaJ377Wl+s
rXZGQHueA/WbJERlsqGF7OWNdjYtr39PHmzdeEfMzSV/mVymi5jmiAhrH4QgK5SdF1falgGKK9lH
HbQYG3h4wCwA86/ItCDC8yWGR/85vuh8W8a3v0/IlnTVA1PK1Y33AuEMPGfa9dgub+omf9Uj76D9
azCAAr7e4BuVNFve8y9YTBx5JAINmg29A6IbyxfiDagDQ0Rjt14UeaufKDGz5s3aifuC45Orpzmw
LutdfqsS1/jSv/m1gbi4P44IFor0kUKnobJ/tEfZlajYEioit5HPU++lTGoWvC3h0+HRa/MN1ShQ
6GwbB9gZk32WiPjWXuB9Cozc6KiJWki/qN5r5W2kSFo9SQ7ILbQ0W/xpDvwkyLKm4jy9z+/TFV9p
fk5CyGvHvFPdh7FLoNxb8YaTFsBLaVcobkC2IWJe+6Owy96GLSwq/b8pP13jq3yIF3faUqnXHH18
RG5MGsR4Yz4YYWNpXh6lD3Ddv5mq6hDdy8OTIha55JeEy9Y6NV/xlq21gqe+wwlhbkM80GDnB4Hr
HvqcV1unEEYsfLh7+04wCs5S+Btxbs/vDdNd0KlddIfRIRz0C6gA0uzwk5vuLct25gVi2QWa66X/
aB6i21JH5379xYlNoAC+CQrLRzlxg3DT6DtYQ2oDDQ0g3KHQlJpjRN7jhSrbOEsLIiOnojxuL8tb
d9XO074N8mybqI5BZXtvAw6YExJBYW+95dFWfxEhkHAzA3+sPwR/E3G7C/cpkQ+Q13w4j8AsVL1L
jIN/sASWy0nw3hrufGfW3d7Tu4WzPKReEH/bumHTb1J+eQgPd+9EyuMZY1DXghjzqxYWdjYj1eUf
sjbrPX2jYeh5kVGQ0zR5zbl9Sak5aGsaBxPOSqZS9orf/otONRmD9MX6DK8tpTaexe22L9xY3OBK
Tz0ZTvuyfknFjf6j/2QkC/OoeIgHw3C1bMMYPXmnpxresY2cF09ncCWeDIpdssLPEw50m+qabsoX
hY05OMaXcOamK5RTEX00cFgUFpdKPzVtxOXQTxurfE3yC646YYzJAfQkZ/xrmP89qCFwlafMqICx
UAv7/S36mTNPDoE5HLYPJ3VuekW1mWqvkZw5CwbCCwl1odVT8RK3Wwm27IZV1lagy8xdAa+YNWFr
CiHqWO37wMk/+VkkMy38OkfL6On6zvgoJK8Opu+k3BI6CiF7r+lOjC/t6CEkV4kUInaKjFGkOYWH
hNHCwgslz3XZ9H9zgGMeO2h8zha0t+6RQVGNNnF1wIyNjLtYxft+Q8AfXhPQqDj5kNVUkPgMmjZH
+ll2MR5eTrI+S1i6G3DLyOmIpOGuwm7lghSPInfuT8bWZGw6brD0LeYD9zRjaT/iwEFIurxGq6vM
uwYShL6TB5+KhA9c5O9SCGUUoyCBQnTc4vYocakwjKC2lp+Pv5G97ERUcSHsUXv31WuSneTiWNQb
AoclJKT0QMJdmLbTeC4X0jucghlkxWBiN49HJf9e9J1qQha7LyZwTbmhLKEuoxaiSEB80wKGULJT
dsuemficlbyONYWrd7CIYIRUh7IVV7nR1dE7AR6+q6/WGXrSQOJzj9YLHRDKeZvCqKx9qfqK1C3q
Vm2Gw3HnYE707XjTv8fzf4P94Tnt/9+c/79/xWcC8ktBkt3/fiM2oyc60sKH4y/g6EtGAxKeKdDk
ePvfry2hriKPMs4kRltbPGu8YgAYSzt2Qi0Ayulr2O+SaBqAUvgno4ZRPy2Stm3agymo9Ir//dJ/
vymTnOp2PdD2f78mrSW/TZLR8P9/zWoxu24aK+hVePVFKmNiMSe/0vTk2v/3a+3zN5oMqv1//7d0
SA/++6f//cZ/f+7//4qpDs/4sGTs3VFlvPXfHypyU+HEe/6g//4ocYE0Jqmc7chbaE/RuJ2x0OlU
/JlIVN4ofFhJT8ygnbrKD6M+WOAAyWnfkwelL65eesktG5ZjGy2XOex6DCB5a1WhaCe9TE55Hn9Z
SvGqqMKXLI69r+Yq+dmMN5Js2SZC6rXs1yE8zeWs4AxDnEKdv4cCcm/CkWc/h0+XReMcrH0X+UVa
0eSBIFgEOGk5tNgF8xq0oRItjWnQJg/wRHMlfRGS7L0Yq2k7JtSnKE64+nTuTX1IGFx1w7wpdCbb
yfRViZW8V0NoUUixF1P1eCvYT/GMNHH0O3S4rEGg0elc9LK0tzSmDygmEJsxizcVv8bZdyHAxGyX
T1QhnZ2vFBzDqBckWAUIASmM8oSRZQK/U4Nt0WEn4C0DtMZu4iLMMBFbJnHe5lX8PqYyMd5cMQhJ
0LMyQ6trHDZxCUlSYtdy+ggNtSiU7wbipUXIrZZA8lrVFDLdOB4jXf7rROjMegzDv5P8dWVeXseT
6Mir8ZsW2hfxI6haEy1EmY2brwEzYTbhvpDms0XVRiwBo71RkSQXvxIOPEGssW8VppKO9UR4JNsZ
GXH5a85l6k1EsM/JKwZpfQdbrB1pA9Ilcmd1nVwN/bsjPA05k/ietGP5GlbkVRAbe8FGm0Q2BYsS
I67KoCxWkLguL3ad9j0vG60UdiSPc0hUpArxyL2OKDJbSvLVS4rhPRTjelsX/8QU5gN+yDRNcz6h
YNR2FrOAEdFDIoE5tLjUvqRE2A/986zJy6+kQW0hvaR1A0mhMiEtrD0deWZ84jbeB3Kof1vxelzk
HFDKlGAeiyS3JdBrM75RpIJtyuSIYZlOwF1ehRv8ZCl62WpbQxm8apxRfC4rbG4SQoSCmaKiV/eG
lehJkwQOSdiCLEOOzDjMUjP/105xu8fGADtlMBEzQTedluyPcIpFeBpIUcWc2tX45Ais/6lF9Jvi
OByUOXdbRqYxLjyq1z9j5xthPKzmsjNWhV2SUg2oaUcuMndBDYLW9AyIWlUXMBfVOQzk/EsjsNiT
2/TdSGQKuRCus1FfxYyWYBRKcOWRqaoIbhilXG2pYl0HlThQpc40t+UoS+tCI6YDJv90DllIbjgC
RsiR6WK+ATuXSEq//DcJ2XDAvAy3A1lxrafWU0yK5OlcpO0GSpo0jOYgXKvMaSDdVrIKzxCB+dzn
YoDGWONCrca8wnBV3+s8gLEBPSxwasYrFhQ8widugxJ3369tehgSCpWio+or6wwV61fSzTsJtTZE
RBMgRI02qmZi+cEYIskmgthGRqRJ9B4jcbYrI5fsSs4CLLQGJyEyN5AHtfQ7YgfAwBj+j/jr/LSr
mtAAZ492Xe9qdp5rRlM9M8Q5WyA/D6zg+Gm2JwBiVQw+E0twi2wRL4Za9KdKpoXJ5h/RED/mmXeN
CHbxhCXzoGV/dxW9PaZEmJbLi3IyVSBHQb1jD8Fd/R8FaGHgkoqQbYsSDq7Wvs6FoH5kwI2ywqwS
Kzg5ikc/V4XdRBEhYxRtG53Z77Ix+cQAPfUQ0e0JJzVgRWKkpI0MSOcIWUIISyRZmosl9baJRem+
UhgTpw2VQy8p5Lw2VesjQD3JJFnKOtkXxPrS9rTKM1LoKRMGM0TqizEYzkv+sLbIb4z4VEqR/CLK
w3srD7eKXJVqINOsn0XaeAN8Iiaz+qWoaUA1hvarhkGsmAG2080ZU13zcznfZCF8FcKIOUUjZDu4
iLjb7mPs+NzUYkhuHUKOyMp8FzNgyrAgvkxHoSClS7/BmNkT9PxmzU+5gj589mYcItqnHJ7071wv
/pZetwI8TUb83MHgCy/WDdnNQqglslzELvI3idxOqOaWVJFvrtIvDROQlhzpwRoNl6TuYhzvrbta
PWOlcnAKthlMuQ7zSNVc3YhVDtPP6SL0PUycpzLVt7npjxF8Q9zOcD9Pprs4vC5Td+8qHNLwqgyN
mEUVY/ajLKFNqprGOsnviaXEfoz9+Q5/MzjH2JgwxoHjQSAs3MKerYjbZu9bA8V0yeBj1IUBCrTo
EDQhOGschT6eZSecriE3a2rlWQSZD1JMTnuXY1tdLDihAI+a2GCo8kqW0QqxYZ2IIygwJE+KHIzR
WDS/yDoEIvyQmQ5nSF189k4lyd/c3t3oLk+YmvR3CBG8U0vsMasb4a4ItWTrLeByvRJHIyxgX3Io
MoTotUcuAhoU5mHthdVTG9gT1dT1MJcwa67HFKfdehdqUe5VWDeToIK0L41A+WstHOwxRFge0oVl
WOozQaOFgXgyQVmITFBDZcH4zGgvilQLXqyJDAkJB3ZSFdSj0+n9Rm5Y22DwFBvWggIxZ4YpwMWG
OdIs42g3elcHEe7WWCNoL8sMZlztLGT8Tjkw308MFavyinfTIpTJMCXASVdLNwmDdmnOMcCCII8o
+iGZoMsC69vrAdSqdEloEoWblXemG5oFQ04S7JpeLa5ymd6FhoTAmQM5GroJHJ5mRCxld4gQvZRd
im6Jy6RoDYwJNfleqC+L0mpc5PVGGAAwFzFDsdUTOtgydK1N66Gb2vS+DOZPmBdXLMTXl2IYu/0U
bUldgHypJ9Nek7FrwPUCMkwBCtVa5sEqiy8tRFs+ikzxq/Q8k2m9U9bh9jTSYbFS1lDd1RO2k6hA
u4VJY0rMj1NQe8HjWtHeMH8qdPWdhJPAwnrMSY2QxjcBw1LEPIeNJv0qmXav2kZy51rEK4cMDqLT
3ZH+xdVGgqVrSQ3KDOpC3L2uhrHF0dyVEkgNstQEZkMkVIEJs6tEuBV3EymXfe/lyQyIhdVFjS2/
3q4Ixhge1IXsW4IknAY+v9trUUvOCqkaQvyxzGa80adnUuiSFupF7cVNtIAmFTJmUo0xemML/0fs
mGyrYh7Mc5duw2TFyXw6N3mVBKUSB3ECeiXFsPirtEGGlAyIFZ8tkNDmHplyUjdyTSfWSzRJy9YY
QF/atHIzYbR8sWZIn8epSzKLTna2o0eMVzUdIaMo/dOm/scUe/5YdIYGveyp73hg9S0sVnPbHHAF
Ua+rrKO7leway6P9SnESrPc4TVQfBThGs9KuThjmqCGrVlq1wxRrDFMagaw9uEK45BOnDUo/d3JD
n3OuowLB7YKUFHMKwyRt1awLAt1XA97VdJwtbomJ2U/X6JJjLbAhp+GuKEq6zfPiDBFhllsElxDq
G4lXTciMgk9p65WofZ+ZHMZ2MZq9OqvRa51mbkSgcddCVcT7S/fVpv80rHo6FBY+lRbtiqXVwTh/
ltpRrkknQSrsCYbJCGjBJDExHrGkXfuc1MuBz8pjSmETFmFGAZm9LZH5TWK8tlEWxfK7sn8lmTE6
FCpHWUnWiJYJZA7xQDVwUlLGt7FWfxBIFVLTde+FnDDXEKuXJGwwMqLhnti5bqFjk933PAVS8mhK
ciRNylUsRBfvqxO2FIstBU1kir5ZjY7VUzk15XqYtPjXmAoSsaPvMAPZCbNF8yjG/LKvFxKSpJci
JvtEIHFW8VWphnJcA6oNdL0c/lZzES0mKn1SdUH9ZPamzbC1jEZwiAsm5RO17DoCYkTUnh0KkUZb
7upcIFY0ExJQ0k7yLK3ZN2LhVZ35ga8P1i059nIS2BGJxDCFOsC3BZ/VFmnBm8jQbEq6j2JOOydW
JniTU2YEGsT8bK+PMi20PO51hfujj4kPMsqCf1rgzomRgql/Aj9NU1ovSaBqtAlhJ+OPSGi8I/Ql
3/TSN2igJyRlsbREnq4hDp3GBJriEqV+SLAkJPLsSvINHhgDs1reRuWQ7+vh1dl5UsHEiC4aPN/E
x5S2Y0uWwxmvEPCuzs/EZSfAm5hJNwSWHCnPS+BT4r09Li18BqYtO9l67epDm+PnNDwRN7iCbB44
TjVOmfG0VSoinMOWsfIS9xcwhZuQS+g2CmGjhLxAQWrBQObhMxtK3NRU06OaF5yuFw/hwrRW1ApY
kMCNC2RpTb/odEM7SbtMIgOxdLmn0bCxshToIMb+qIhw8NXY7DJJHNNDkwTViUMJWq311Mt2d8Td
8x7X5MQ+qWVp4c+zYneqDjBitThQ9PkyjhKdd0sxEyopUGhjvig62GskRMc1fBbLEouTuhRCTndk
nReuie1juFjfZju0oFHpXhLGM8lnR744uTy4khIV3KFhHxuCktPPTMnwa8T82B3IoiOmF5agkb1i
j9V4o9JDLVl4vuLzveNr6ihETsihlT9EHX+qWCBVrX/qFAvSsLALf1p3CUGO0+w0i8xdZgJFBl6l
iuOMo2VtfpyfOF9HZk4bf5N3uWuXPttjUcXqMFXGOm2EygdKq0lbES0KQ+sVte2kGNs4fa0wcmKy
0f8QoP1PaQEHmp6mx2KuPqu9Kxpo+8uJp1sDzvjYWBFpkTDwFiqaC71BtbUsM0YxIA5W1irwdOEj
6o0+HePK8GtLm55QBhpvGVJcIoeDp2O1hQxJLrdDC79uUNeSblt1JgU2OdlxZjDAcWmf3jYV8cbt
2P5bOHo1K14OxUCyXIrDDiRG2EeTpYWuGobTS5fFm3Fcj6soZ/vShPc3r/XeGvrOrdsQ7mCYeFoa
XjBeARpd5b3yHO9ohOXZatHd9dxgBCe6+vRYIxIbMQS5j6oCmWvsCEkOYQLxPuONKmAxjX0c80A8
cZRyQCjVw51esMCeCsFXNHQNy13JyTAkwICglhpmFZaddsSqn9ZKJA4Id0i64AfUjFps5Z+1uWLs
KXnPU5+cC8oSKuPkRSaBDPEASegQO2oZhmG9NJsuI+NAEsKr2KIQwX2VmayXS/kj1xV/JGa6Q1sh
KMmesvACYrJCtpiCUpT/cVD+xnh5OUZJd1cOk8QOKMgpVgW77RXGa3LuaKVZeXpi0dCa1hsJF2xC
nYVqMCyc6OFPMocN4izjZ00SOCEQ3wd8oHxZnz5QUPW8xBZ3aY0vG8Oobupy9oUmZc4h9PFl0b/N
6BWJQw0mhbXfYHnGJH+KPcOU6Tk9Wt6Nic4l17tPWaStq/0uVN/DCm0pEqyd2MPzyIf4qxcBhVI8
A9IqxRd0oqxKGVJ2TfPOlgNgColcUkT1o1WGyZYUiKeiXsrQ3MVvRZ+ua8tMo9dJwaugAnSklFqk
oeRT9huTknleoerLFaOy6tnHarRwEjVcPUUHAeGEOQGBzLl0CNfEvGotA5GJ4dUC+BUpifSC2Z9b
kdnjdiNUzayey+uqiN9mLcXf9Da/WsiWlvS30tJANZXul/vto9DBXrQ+oso6Vc3QboAztTma/ahJ
PlS8/5CIDxMXaqIi5sWXPBg4Gg4FDJelRLffyxiPFU2gRRQxBl4NrTL5XF2MJlTMnKectBBp/A7l
FGO5/2PvPLYcR7It+y89btSCFoOeEIqa7k7XEywX4dBa4+t7g1GvIl92vRbzHiSTIpwCwmB27zn7
oBQvA2Ync9AEuK4Hci4zyZtMhrdilj6ywHoqlgT/SnYbrGg+BdMZOuqbKbWjv5C9d6wn8mi6TJAc
PRZLBDn1xzCq5HRwlpcNROaZwKWDZcGrSpi3lEtTeIMUnBjokgO8Y3UTVgXFDVN6rKyatWE+CUg9
McVp/SsXr/g+nTriEE3rapIa7QYLhMa2bp/MonD0uVadqayxpZbKVe0Y/wpJbZwsrHxDEAUfjapc
YX8CT5dznaPGMzH2FZPYQB0B5JU36r4pC31roDxQMqP3A4FJqImTUwkKRqFcxI/ALEmMS3zyLPWG
iBHF7FRwpPDjhbACVZ5YW4W5xT4s1a84F6xLnFR3i4ipc5SVySNOD+yvieMlL5jIq7qrJxoka9Eb
5o6epVWQ+fg5IjzJGfhtVoQ12l7iB42WrkPwohSFay4KIv2BfkaUfDSg/e9MytGsGuaNPhjPFuK7
HKsfnhd1hhoo/BQqmQe6qbNyEy5G33yHFN7cskErMVbK4lsoMUjYDe06YNq9Vu1LMS+90CB9cIQ8
tR2DNctxImrJoEeqBTMTuZrJgSGgKA4ENAizzIghUb8CVSgjZZ2ITen7tzAUnpPS0JxMZ5UcVcWr
PC/5VtbSQxDAPJ9H7IdKv4osu87JAVNz1WQgLSWKzUp71wgmKIYwp84RRprXvvek6jQtKDB5GTF1
6A28graH5BUJRCNJeHnEYmkdDczyplsoR0xc4exEsrJtIoN3r2W2qjCJXzpcf6XNtTeLYOLETKr3
RJ8+xE44y41+5Fp7N7Jnn6tA20PiA05I+tM+aTkH8zXJt3idWBVvgwaOjICaoTgS8v4FiJAe+Mjg
32HL4kIybViPcH3W668sJFM8lkzkxZB1i/2/vxvNzT0AXgxVmkaKgaWVyeX2z8PaMGca1esiYhhn
h4V/gTt0/UfrzZ+Hea3DRLg9/n339uf/9vU/f74MDd/rz2PDpMM4+pIw/vCRER4JElVv4a23e7eb
W2Brs4bD/nl4u3d77vbqn3/8t+f+9vD27wJoM9XwJRF7NRO7595yX4O04tfM60/8fff27O3xoky8
JAC09GSrvLI+KX+HvnJ04bj981hYgv94rK4+W3w08auRL6TxLfBnCeqRbZVS5j5Lu4VfKXQ7Ncg3
WUX6XDAp0HLWnMN8IMYoEiNtv5DT6gC/R7KyPuzq5Z8vpOs/MXRS/ziotn/+4PbPbg8FikK+PkaH
21Oxpqr7SQZ0i/QhVfEvw+25/bvbK7ebMm/4cBadD0msYNwmn46H6+feXu7gbO9K+WtWZQ3BsDXg
boWZ7MRQxA5MHKBsrbQio6aZD44a5m5F91dNumuX0KAZmrmxdQiS+9uNPHUIIqKyWdA3LihEoM4Y
kBAnAa1FYWpUPxOJgDEu4GpDxyxqW9qFxLmnwMa2ADWLfbKCouD3cbisD283eT4i3e4NouIaogxL
acDecHtlCAtpcYOq+JWNVOX//F3WRlxQ517fBzCc/fT2Drf3rkJhJY8Iw4GfE/t/Pu/3p9ze9ve/
ub00dXRSpBFy/J83T//1zW7/+vbCX977v3z5zztUZtL6Vt/u/vzbv3xmSdp9nDYH4nEGG2YWw5+Z
A1LQYNFGoXUdVYSLsoTPzpi7Y0rpGZwU9IzBLGiGCTGly49UleqtUQcrAznakQJc7OAAN0ehH+kq
pfTxSRgfosFNyKkRQnQrdQnKC8SKE1jCx9CIP7oa5fuhphHfZEz1G2YurDg1VtmQCgRdpyZGz1IO
WHlahTJBgIFBRGCQH9D7ACdLvb1rKLxZj0zAynM6MqRZNeRZSRTdsEsDpwqHGrMSzfqhaBB+Api0
1QmoQQvDo8h/DWEsuE2FBoq5ALxwiNCU6Bzs8qiL9PKROAhqRRFkEAklxUCVzGHSTb8b/iX6RzXc
1ZN0lY3iwvS2tadMRIgQJ9uMS/B20KWGJD0YPBLrMqj9yKlM/Fxlf5dJJRezOOjPk0RjqaeDKSm0
6fpVDZ6F1n4oJ3CoKaatREBLrC3VwqkFFMdAqwz3Y0YoaVZCc1fSWwySSxQsmZ0vFhIaqfvWwtR0
l6Q2HNkCSh2NPfLTADE6UPLQxAAiGtYLIR8wNNTYgYCNg6hH0QOhWV+Ej76HlNoU7adoeGmWdTQa
NTr6aXrXknmCJqBCQx3h1w1uEZhxcFC1d0NTPuS0xzzbUkxTZ2mr6WjHoxJhQHkZUuSGRla/4DLI
N5YJ56TpwnBTm9RJpTTWuAQCqx+I10GeWE672mDtENKDBTneHIxRONMnaIbusRaZF0usTLsChglh
ojbN4POYSseRTCv0Y33idmZ5Ejql9kYtuAiy+lnUa92WrwNdE+9ZJgsbIelBBhYYY9Kg+DGy+JAF
I8bxsBZOUUENjcsZTKFYYJtk8jmEMqKIA4mLpOm4NRIYMjNlu0ilV7FTfumpsCXUxhb50xPlAE6Y
aLnLBf066M10R+1RJiLTTTUUYLpmWFsDHk1NMWQvqOKMaypNd5LJKqiwhIMRXFN10O6h4f5oMi7+
OHsiTRoFmV6g21XfhpY0CatbXqKtEEosExY52arpquvVuy+agevCbxRcs2at15WY+JQ+c6uEUU3J
pYXmCnNWpaCljQS2LQzRoY0lu2VqfIVDEz2XlLeCwKqcaIy9egTcFlDX9YKc8K003lHMfJLXtOaa
LSRYikCps9SepLI7ZrmFBs5kEFXzEVudqm0HJTK3XRWcgAI3e1UtGEdKstInDOaYsKZ2eKuz5l2s
+AZ5hQg2D+6rUrpro4mlH9t7ENxBYyqo9PO3lOoCMdf4BOSWEp4AdR4KsgG1EBl4ogWvUYyoeilE
mDrEQNskbtpdFJzKBeY0qfSEvwbCF8s1FBXiriAhcxP2BxWF3Yixp21AKjGce8oIja8S8hBNbV5/
5jplgxZCoqPowPdU9G0SpT3EL2nrGSD5r3nXoDJMEMqwbREwd5FwZk4PwE9CdDsXh86Iwzuj55oc
0hZSVVJcJkV6NxNLRA1ToL+U06dZjXu/TVmGS5GhkZwTfHWU0HpJA4khI++aer5X3Sd3cVeBDyQF
3KNrwtk9DQOymHljDVSmtBDRFMGQnrYQ01oZ3fjYlyNty/GxblsRbWn0S1Z6xa4pFnidhuZ3kmSJ
OTxvSpcYjUu/OhFHy7KbNTy3zTt4J4nsCsOFryg7ckvoWtNT+lCntvYLGJW08VHCTnN5KMKxA52H
mhQhh78IBFeOCaYKaEB5itJYh8y7kxXAQpoQXQhAIISEuGFwXuPgBYnZ7bpQvBDSkvo0q576hWQW
YrXGllQS2aT2MVcS9kIxVPej2X8lkFIptBXfUwKScGyiglma+CyIdctWJ2tZ0CBl1t18EDUTY1tv
eEPSU8IvFQo8irFiQAvMFvV0nToZPbgaUy0WnIUwn0OHuAbac35aRWYcuUY5EI9ULbnb5PmROulF
EG8C9Jg01YT0z7k2Gr+H5Q/AcEn3c8OOthbQ+mEMnIagJcoI05sB2xwi03RJqdvvx4rGSg7VX54S
BdMwIc7iRF42gldjmt4ynWa6qCcn8qTQR89YLXQZC5PYKHaoIYWfh/nYN0m2r715zO+zSmJMLawP
aNsU8zssvnrznJpijGamuuo0tYoFlnKtc2XOBeNbX09VXaaFk+bHZuQEombHbG+ZPgMCA0ZxroDm
8OsTHO+SiCXbzLEg19EjKGBNQqpr1Tt0OXmNEAEKKG9H2KsO3I42Mzao9bnbC4sJG6821Mey7cKD
FWmvcQbZMGlIsOhXgs243khjipkiLJ4iIYr2Ud5Y+1mdXiMBUEVbKPNeYraHvISbRtBCV8uREyTo
oA5pXUi72locea0eBq3sT+VQ7EWDxUHNOtJsS8kXV77n7Ub+173bw99fcf2DNo5pzLm3J4ZOZjo3
rd/cHKVHIc2A/Bij6Jh4y9FFvuRTt2bPFj7Tx4WC05x2e1M2uUsjvdyUeqE4kiUAIGksv4CJmDdv
Soj2X7LQed6m9Lcb1eRQkNeb28NIMKmgs2Bz1K7p92nwHqo98au3L6W0sMndbm7vo/UIT1WuBx1M
/A28d2Bk6yKilkGXlOvN7d7fniMEgeumjsGokROKk+vySRAqprSh0qO+TAkl73sWdMW6L//ctOvE
uY+10BbpONtqTbNzK61k1hsilWgp1iyF6E9tBythvUkMDSnT7XG8QlmXmmqMlSlbXRhSdPXGUKF4
gcyaNw8DARI73YBYZK43S4aQV+jqzB7FcSVVAYvd9xWus6bUTpFRMkDosryf+1LZ3+41oiDvq1En
I1GmFBuujNiasDTmYhpLDh7dvsPtns5Sl/ATJFxRTIxMLe271pT26NiHSCcXsIZmIqeIfsMqwgSf
Seq8i5QH2iLlvpDM2o8SEyhb+7aMzPNY6+U2bYOaXViKThAKWHaMVtlXsqTsW4U05J5rKFE7qA8M
4rI2KzoZ1qVlEOW88sSyAJoC6HO9ols3tyoZ6gNrGfqYd1UQxL6UGxxOFktet4uFn3Fdx9xu+vWe
NAaI6ReFwtB/YHINIP5Ok1EQAVpfHIpBwr5EGkIO1auyEOImMQpnbqiv7spukfyJ/uh+WW9u2//2
UKGkmOUUc9jcIQC9dR8wc/vnjTXBUDHRCtiLRW6IkbEgkiMFUenolz2Kl5oJr7WChP8cgLeHc4Kn
vJyXwOlbk/CN8a2q8NQNy6qVTJak9SJx+lSwxzPuG7txqg7/PVeHNlI7YTrLwAgXa0dxB/hmyJWX
mjXwydQnoDx1iTfaiu/Ld8QCIqFMSIiRA8/RtR7rT+GxPNCaEhGpotRe54IwlxMmxDaOJuMYPS1v
4MW+pwsdi+ApeszRevjGDOHUzn+AKK4n5eRT9qSDWOFLohUwbxSVPB0m7jTLqbF63WuxAsdAkHgM
6ssVnnQzAnr1etGH6hgNW/FhuXRfJQ9nZIMbFTEEiCN6gG8yp69ETqPTvfJROr045F/NRnzAjEaT
MMcNjvBGP8afEqsY7KmkN3EEUn7alsIB71SXuMycm8nHESKrhEp/IYYBVlMBGn2U3u4BWLnx3Rq/
usFmjNDiUaBSKnjYzpMVNGUe56/wTj6iTgNc4OKPhUiQ0Xr9rricZbZ+1b+1s3wV3pV9cKUez1yv
xY6lwN7dBNGROQPDivyWvMyX4HvCG/4ywsDu/PAoxTsVA39vjwzaOgtJT60dgS4WcvIj8NmlYtG9
KV85DnDAL3Qn6Bods0PyieOyIjfPlVQPeL8KRylDb4GxF8BDL2zqmBaWjTwOUNR4x0yMcQNJvHV/
RG3hT58hmRsPv6zO62ak8scZn7dZczHcqvXWMq5C5v8F1373v+aIyebfg8RMkTAxzdQMwsTAsWtr
SOZfgsQqsgGSTJEwahLkICBZcdMf4VBu089+Hz5AOc3QLXhicBcbzpz7lBWNo3lavjhCmNei0ctW
tgvhBZLXBEybdkK2clKT0I/MXVDcwewcKxiqjiL4giXTY2fe4MtI/l4hmqAMfF5+oPt5uZe/QeE4
4QHdVs/DPTFZj9VzR8XBJortV7KHWPuafagYXPzhnO259qPDFDlgMdZvFX+mI+Eb9wxmaA22yGaw
UyOfxrevYGyafXm0VYezwwbzhrJ0UXFHdc/GCQzzRDX7qA8kpHi/muFbf8yP4HijH4wJGBqMHxxQ
hL7rB1ZpDsC0t+QTMaT4Td0a+et4pbHwWLPTsdrAKuYVzmp4DQKyfqRkOwyzwVG755DtaD8+IDar
X5BYmOfSO2OUwKtLbThj++2RRL0ZMZPsbfaJVt8T7pVnKJie5Ya/CEvD2K348WO2chrlV1Nx42O/
E7eRr57xharvJA5in3Kx3nf3YAARPOcvJWQRXC8om1zkzpgjOU8N3ACfiWvHO7KhqE5yhs2XFQHw
qIj2L8BkseEyO3A6O3a2wCyBfdLBjjAQHvrVeHHApwBO3ZUeaFZKETOdIyVy6OIrvYHDFhnfeXaY
ZThCvYXIsOMnhp5yJ33n+a7eTh8swfmqXMB9bV+/zQfrjXWlz8zNY26+FXAMOSto4fymvaMkRCHq
7hPfdP8PR/7fM8puB74ui5KqG7plyWuw9F8OfED2LYoueTzL5nDGsxQ56xjD4fVkWK/yqjAlHd4p
3rHNoGzCaPSEI6ldid+rVvn/8GXWKKW/BqatX0ZSVRTPIpFLxt/PQi0hcbCxhvEcy9QK+a8Td1Hh
zmwiEG04bLh+OPjsEugY9MEuVXcJaeBis3zCPxJfbl/n/wdaSKppEgLxvwm0KL7jj+LjP0da3P7m
n5EWpvoPYikUjYmPxb7STUKD/5mHbpr/WHMrVFVcE7N+v/QfoRbSPwzNMkTRMDSON9XkYGvLvov+
x39TjH8YvGBZOtGZlsw4/P8SaqFY6n8ORNeYfCuSyduhVZd1U5b/lmrcy1QvFrpGO7xsC+0qOtcM
SOTGXYI5wr5okY8b9ca5TSbsjsnUbNTZ5MSVWI/RpEanSBZbVoy4tWhBo5TRIZJkZATr9M2bj67N
KRak8qduUFdQC+m+0WV1P6TxR21EkTcSoWGXqtkdypIQ3CzvqQySO2WPeiQeW1DKSwkCuC7adtdN
rx1ymqNI7bLqleEwj0QvmTJwjBxUBwmTDOo5pl0ib1DIDMcBOZYnlkzISKE5ERUC3F9G+FLXySdK
gdoWWOXb7YSmImixt3f9g8BVqSFDa2PEA6lGRAjRS2Yqoiig92WmRBF6gVkz3kthAk2QS05YkZJR
I4Pin9Q+AaCEr8Ju6AeIzxKggmYFLao0mnXtLcnguudiBYi/+hleLFHyNBTgh75MGMTU1HLkSHOt
JDf8WUAPowu4AegmsoknaEW0c7djI7mZNSpryDeLsCrfiUD5eusXxY9NLRtkHaVQAKSLGGayX6Ov
p4xTP2t14VQVmbpZF50CaerOGG+OTY/GPI6jO1qwmSuX6meoRt0lUjEjGqleb8tQvArXPJJCL24h
2igopm7ZHGYkAYgorLMVTOJ93f8k3YU41fBlxLPh5Kx0HcWQv3rVMFgx9xB419AEK17Oak4Y/GI8
zHEFYpkkikud3ac4zI0BcIJOHp7brjGobdYZu7wTHgSFKgbBoN96je5hWPoGG6lV24kwhn5s5A/l
UGKJlaRlG8WJQsuGPpNkKPetif4qo3HsDFX2FZQWJHaDYOKCWZ80jkRQGEKLBFZ4ipmCWUWj3EcR
mPd+yIFKzGFxGHS+dAE7pH0u0Z/u5Gx+6Fi9OArS311gkIwh69VRwtJutQE1DAXjy9QCY9MIc57F
MTwXKJjcPph7BLX6dUzL6gUn70yAm5nhwKmyUvUCkcvbEJIQUHRkcy50txcD+DbdZXwg/bjthPg5
rcoriuWCqHm0YHJLemRmtLYsavpWtyAES2mBATxCxIUhsFCEnhKDmnlJtJx1rqH0Ph77AWFyAFlv
CeV5lyDqNHtBdGZZ8FtUeFgX64thqoM9FWvRPoeNLxvGEWG5R/WbrnhOiPco5tGRZNCPeNGhSc8i
gG5wB1b/LifDJZkhZZkriy/tqgfBDDXybu/pY5jnNIkwiyawbbQBgf1gQEuNk92YD5RhB9mXVHgb
Qhd+CoTepO0c+daSfwlpeo4UATs8wiaZ/Y1NJGKkoTGmaEyJIbjEcKnTtAJciTQEBVeiu9OsUk0a
qdppPWzBArRfqZZ0WRCaeOOajWwg2Km712SuD0mPpDZr1+jx5avAMwPXXT+xmAR5h3IV5lF332v9
r1QM6d/IncryiMx5TZjI00Gc3akGUzJDfahPCptLRS9AX6ZHZ6PQkumOstyeQ0l0inA+dzUQ/SLV
cGPCozVoaEblwtKuYgBStdB0JfTkQ5ecBAWZqaJXkYsRZE/nh1wPCbiFQFg6RLajxNGxw5y2TUL0
aUKoj0R11vdRYcz2gNJiRcROvaYQsc3QjjBfYAkVOYOkPIiV8UZ5FQBNnh9G4SWTe5yPuEYEFT6p
Fkd47sn6tpdUvRcs/E2dMoevKaAha6pa0NsFYwRdpEi0XqNx0lzELHC/5cH0p6b+CGv5PMQRVNm0
fDbnyti2A3XHKC22yO5/SWU53ltWAW5nMR/zQQg8ot/Na4n5PYzz0Wdlfhcs/cOE+JFWiQhXv+nG
vcU4LvUFQTooAAhygVdj/oRSHFAN6p+qDi20Fv8yu6nzKfxtqlED8i5Mmp+o/euCkqFd9FdCT0/4
IB5QIjx0Yv2tmsxn4yHvPGM0j0HGJS+e+47s7gsFQc+UsDSG1YRZRagG1zQn4I+9Hy5i6iWILirx
PLYxfDeJjJJIWk5ocmAJVxG+CAglokolQhKOSsqiKC2Xj6lOKn+Rol/KUk7HxPiRlhCzhbXDu1I7
pq7sqAG7RSL194YCSaMm7CZIlgdsgGsgROD2VMrZCsm8bRYc16gLSj8etUtCUPpGM6hKIlanUdCw
JGm1jUJtzZ4m4xqO805GUwdLBcfzpIFNyHpm271AmUgkQbU1l49ALVaJVPqsG+J4tiptF1Y5xNlq
qh7yKd6mqZn5qspooIP6N+NQQ5JZ3I8Yz+y8ZRGFSAKreUNDqBWrX5VViMcmhXKmIDVEvN9/6I3e
EKrNeiaXk1MdgC0OTLn3tZ5FYIZOI+kC+lKaggk/sMqDIo6fi6KdRfrwz4reuL1qfQ5GOLldbWq+
kcg0CnABbIqyuBM0fS+FXG9ja/lOh/4zQfXvt5jNUFEW84FBaZ+EcEDwzaBK1K5zYk2OEND+QEaE
VHeRRhSl9aOYMsURctZ4mrK4lUR3doqM2pGLhaVbKuDaIy4w51pI5rVO8IMYgFN/jOj0IC9nOOuq
KTk1IJISXdCJ+cDxFyXRbFfpOjnH9+dM0o88NRVCdf1krAr+3tCdNdkyWpCVpdRezyzhF2nepgro
4aICNKwrouFjRaH+F6UR6BgIGwQFEhz/2jZh7tDUhWcepnQqIzTfkXiYDSxyM7QseRlY9g0ZUv5B
/ghq1p260RuncEAyqraC5FNvRwCmdt9SqE3HOh8J1MqIv9D4JVj5a4uA+rL5ngwQxaVUPulq/d5R
stymLZeRUFV0t6OeXXbZNe4aME3qgymNpkOz6SWKa7zKAySrOauANhXwfGkEbFDjYfoTls+4jTBz
J8WZ+ieiHQ1GlBSrz3InyR4aeuZv3mA1z9WdGAh+aVK7IrSSizyGC8/s6HwSZuX24QqUKZevaExk
TFmsfLKyP+AgXmOgkYtmFYXFKq39CuMJuTgQIVCkMolrGNhSxH5oy1jDy0TKxzPYHJLSyHUFsUXT
o6ScU/aDeMkmokBKxQTiofe7QYtHCKEyI60IBk1gDlIuybOp1OIlIQhNsK5x2gk7hTQ4R5dmfENY
lZb2kCfmsu/meHCWBcPsBDrBmp8XBvoJVudklSNKNzxYkgQhWUhkrykTQmJKZoHGBBmnqeVdF6Dq
zaszVfL3G+F+ZpaPkxcZaKLq8QxGQ6v9SYAaYxRX2QAWNRUm4l3icFEhztSmLVnEyoKYuHWnPPrO
Banc6zg4gaIFj7EaPcYBarN5IJ89owZOeUltKNOVgNzMIMZavt5oq4yFLGuq+bfHtxvm2BJIjQfl
ZhL/iw28jBIX7xEta6JQV6bbRBzBONEyTxlri7gTPa2nTdar1Z6rCD7y9d6/e/jvnpsGqioWAZEk
dvK3GcYiu6I7ZP+X73L7d0EtEcikTwD6mBHhBfnXZ2ppjlf9z+OOObyDNnGN+vrXK3+5++dLhTog
o9pEKPfnrwWBDn0YlsgmTCZTv9/3//ZXSiE4Svrfus0p8D7XOszHf22l37/g9lZpBdosVwTr9wff
niubQkdEmJp2q9ItsDTWVB3cB+12KDRrRMPthXI9Am73sPADAAy4nP15oWkYbiiPQBhEqEWvGLe9
Li0cUoTOYgto1rbM7SZIikPJZN6X1vy9daj7y83tOUsBfRYWVM1wiy5+12dbeS3x96tGKM0mOBP0
vJmjy4jMxaJG1JBnT/K6Q2mdlXa3dmxuojRxFand7v3tOVU1t2Iy9P5sMG85yDUh8Qg99+qMzHPU
qvm3Vk1fOx+/tWu0Hg0y4UhdjmA1DzGkHqTHiOnz6Z8f8UcGV64dpD8vlDrpK8ai+cHafbup8MIF
ZHgwpsebgO/P88MwwQQs0Vmv2YK9UbHizvnM2x9Zkf4QSUXpWZqKeCsMa5pXt1cUA7KVPDTb2xeu
1m19u/e3h/I8996iHjiij5oF8Wf9BlmLZEuo22afykmzv90zOWV/P4wq3F4mBixHb8nkaLjY7Rvy
Ufe3h7+f47hzMDL66e5u9pb9HQjWuwSiQt4h9fBeRGvjZyOTrOgBfpyXHrErnl6mPeWn3ewRReBo
cOLcFk1rD0/Mu1v2L6PnY4CjYA+1BWzFnBwtSuHLLrj6Q7rPj8ikfZAwrnZP7dQ7Uti30TfY3bzx
lz3hL5vGfVs/7MjgjPjnLm2cl8S0jxOhBS+F4byYgqdf5i+e6B0+EAfTFVrVUn4TqiakgOk3fn58
CXBjUT6AvtTbRCGjRNwxC77nu0k+U4B7n/fm2P6hvbzB0LdfbKqdqO2BSDll41TWFUqAHbEtZsXm
1wEWrU9qcWGzLLkPRaHUvtg8cyq6y7KztFfYGtP7NF8Ka3SXuIN0gozU7QK3nD1R8GgkDLlrzUgF
7nTyKUN3WnairDPJOfPZwSnrQjdjpj7ejR67BLvWiOYhOWbpdmg2w0+BjdyCAIraAtQ+kR4vfI/0
2Js+X4NORTOvqNXR07ko7JKRn4VymZY6niIzdLnDQ0v1oHST6QBwCPYPqAL1EtGuHw/wUiGqshOY
EujWyWTB/IWHRKbVAm9W30rviAF4FrdCNdIwdJr0OnYEJ+JqwJMLgrk4M/lfP2w6w0plL5SvMKMZ
P9Le5tPLFk+0gxwnhLhK388RLwvXtVMfumBbOSyQttgFoJ+a8QmjWOuaV/NSA0G5ZDQeSPnifyQz
ubLPeCff043VaifAw9n56fM82/GzcgG0CQMdpOFGfShOMhjNU7THm7uBFrMZH1lhSuR/mJ/il9hv
qZyOpo9h4A5KJhts+EVYfUH8sJ3Pz8EDo+LGkgkW+ejdxYseSWMhE/lz2z6Knjsxsh7LXdycOgFp
7S/SHGQIiLbygADlsyCxbUQCnz5jq2vCCWbXSXwgo8GJHYzJPwhlckdjfy32uTpFMgCz4imrjsLu
R+XEqce3YTeBLpe3BilsO40Rg8APsIUc0QNM2xo9S64oDlMcLdsrP9OPwjen+5R8rA0JjV6NsVOR
TiVufx3O+XeF2edZSgg29WlXVXDy4CA869W9BakgrR4lcmbr+7Z448+p4IPYZXuoFzLaaGCx1zE2
c/BO07uAH3a+cDyyy3r7ZdmLX/7qen6lVvIOBXewBxbvALRblwMpW7bFj5U5BEe1DxKc8OLCZycz
B6ST/bD7KwR6K5MG48S9Wp04uADARdiHOdDYs+a1WE7RMz+Ot+SEiNixRvsADaDGiQK+Fn+F4HHg
L8upUOFsYQ7Ed9N47XhQBY/BYJZ/hIG1fP/Bkdw2O3RDlnAE2stBmRmOUtmwgnmyn/EErTaifXbb
SkWKDPuprh6t6qtXvqPa9i1IYc2ubHYibGIKW43HW8bJUWg+ESqqvIFGa7jxcviRTO4HjA6F5Evj
vJX6DyW4G/B9ccrn9X06w0yb3uviTSTwKivv5OpkXhcJ2Q+6IvbISJeV81siFyZJdgNr8UjyeYuo
/H7Bglk+t60bNkzEYB0xcPGbG87J1INhCluSvrStfpkQEr202fXLnfVuXtjDqHDYroP9AZf50m3O
Mbk5/vzFGayTRbOWDFkQAU/fdlRdt7l1GVX3Q7mnK7Ohk8pQnh5REkk+99gdhj/scSUzBjPGvnEo
8Rm+tO+/GFcnFkWzyx8t++JH44HLVzkWz9SZZg8LFIYwfmmI5icie0j4hUado4fdFm/mL9Gr4Htj
DVBT5uRnEMdXuHcnFK0cJyjOIIMy0Ct7DkK+ybSfXzviENgG1N2oYviL+tpjmQnd4DJ7I8COR0bO
+MiOA0zA1jL6J74C0ERW1jY4VQ5ec/JmD7zy/MXow1A6ca6RK2dyWQy20h4uC1cOFQCIG9sYBuhQ
PzNY9g6LexB2rM8irlrByqeOj/rFTLmSctQLT2rnFz/Ce8nFXfCGPTuLMo580Ym2AS+Na5Z5KU3/
9zf1Kpx+TYErfrHpeodvMcMfZkKGu5O3T16opDDsavFuCTjzbV5lqL59vELkiGGXR9ppH8a7y9YX
noz7bjO+wh95N+65/LEfDZ8NFH2MX9zxIcs061WEnjTSWXiWXIe5sIvs6PVKuGZp0EAVnlDBweKh
G1bcVTJH5CUxHC5my/3CHuXQ4rsWm9jOjyzsORxo9rM7FDYXU0kChvjJtvj1wZHH5QLk/6bb10eu
X+aFvWThnLMXrsRQtG2Cee9z3o/rgf9ivLMMO+LCsiNarQgMKkJ+xItwEp6IzGTQnDcvyfNkf7ER
9Otks1/YTNqJLc5dfj8/i4N/xTPs1/NUO1Qumh7MmfdcXujka+Vz9ixf2Y3lkctzcDVO5M1ntsIY
hXmHIYttZZy4+mn3nGX5kbdNPqKCxME9rV8ojfOWT1x8LmUmjkG+NJqBdXrC78TIfmKopM7qMYq2
r2/8MXMU0jGARxwYKsNdsWzjIzuewSd7ZhiU9px59EuO/DLGgFcu7trpjV+hENlA8WzDNZQtC4vW
bQWPjzLe35r2GHNBfeeGiudsM6CGjxz2+Q4FpnEPQ3PmNGK/FMg9vOij0A4t18ld55Iiw1wBxCEq
oIrdxhbOoRfcM/7zV9N6kOqTx2GW/fC1uPjzESzFly2GuSq4a784rQP814zZy45LNuYSvhgfbZ0g
zQJgdzrhyF/OOo7v63qUqqiR4NqA9lNEEi92FI0nJguqN95lP9TiTWZ74QOGmcWfl+lK/SCi8No/
cd3sGFPrd3RK8M/HOzYB2P+7ZLYRZfWDne9Ikwjd4hD0qPk3gOQ2nUUHlz25GjxzA01CfxIeSOiN
txObGIJJ9T/ZO5PlxpVsy/5K2ZsjDZ2jKXtVA/a9SEpUN4GpRd8Djubra4E3MyPtDuoL3oQhKSIk
igTcj5+z99pufaD5IemVYLfg31UElUmLdJZwMxoc4bcNlloMQaRwYpgigsN6KhgfJJMdGtj98cN5
5JAO/2PG0tBPi5yOZ3/e9SffvhFK/Epm+5S09N7xxqt0A7A9GwBCSFgkNrNpthBoDtOLr2X3Em0F
r/4lSeksriibCoBvc0fuyffUDlb6wBJl05bovvodKhE3nJoAxZyJyBvbace36cIIW6mcVexqPXxx
IH/HgiDXo+XuCt5EBiLa2vMQzJyIejfldBmgNy9wIvCTbj6e6tE5BdVqGM5U5mq31gno5nKlIjb3
5kI1yAnmsA2IGAELOHkyqNN9kP4gGlCe2VrtW8SJkgvYXxrcp/6C0Q81zXSBHUrWEWr9L65ZtnPq
bK7ddNO7C2Qv5qp+k2h5qPxRwIDXEKsSSMhW3Xq4tQgX30TmqjdX7IFZtg+cU8OnxKWfNJWEE4wV
C8tYrtdrFrmmuiq3qlpxpeWvrFdcAT00K3ra/ap1jyh3eFphccQ9gNJjjcJ8ZBVgWRnmiHg0fctQ
kBMG1Uo/V7+dcG2oOJWfOrnnCXPi4NrCYI01knPrljAE4sfJtnkCh0TfkSKdHaNuN9oJ3Am1Aaya
gEK4Y4OaG0fwYrq/SA/1V1//plAKlQvTPUQX47URO/1Jey8X3JT2GmpkjC+u2sNdcCiNWZBNANcj
OUvKIlH7c0lHuvHMjf3pVhoH/uCt1C3CwCY3KkeZ0H1Mop1onmMYOjufI+oqTK9jteelcLbpe5Fv
e3tnikVExDBeI7AleEL2Iwjhi7KktlwKLq4NhW215AJsYHam4UGlIDGO9Rspc1zXbKRUrc3VQr3F
DG7eKnNIxCfQwV/ccnm05CaObMg7fG+BAHeiSuJgJSdzkWUTfQh57Qv9poF+PKZ8ukNfzS/blL13
ob2z1x1ZTHhzA5OM1yO+Yx+RIcjnY3ek+ciws76opA+k7wx3yx2TFqYnwUqlgUjpkkIaQniDTMxa
ElZQLS1GYh3tWmsL5B6PsgKkmkHtyTHO6huWCS6hnlsZgX/77QDXPMMACMxVqtCO/XYCbBBgdp47
Jt1iFymvMZcNnGvjqJR7vjJw8n7O8befCOfDOGuy8gNC7V97oc+RNuHLaZe1+2NZrEJvrZhrxTrK
d5M5ielRRIrGSkVW2V6a4MFVPxio86tY4brINj7Vs7WwcYnjUJs7T1fUr6vgdC9MoO9yOHp3T9w4
9tUV6/THvw1nNjzwME64N9V9RGeXSHvErZJGALsuHiiyNQ6RQRmyxo3z7dOkv7Zg4fYZ2+Ase1Fa
rLQz7wnlDR7cdtUGpOXl8H7UyC6Z/3cMey7iio0Zq1RUrgleB6AMiLp8J0qPprEE0ND4nJyCBeU9
8h23mourB61iZnyTOJU+e++mwpKBJhOC0qN/pL8rri5w3QLbNoO1bUGMMMPIR4LMDLlgGdPevYN7
bWCu5o1DdtNSkjncsSvyNptyG64d/eA1rC/9jvWHS8HGZDQFGiDXLe2DADTOoL3aD/JCXJPfPY1g
PuUyD4Z1ELwZPAE6uvCXZ6lZAuZAdHDQQIc+JF8jyaeX7K17LxOO8gt2YFbJPQJHNEkDfOCZu6uJ
i0aGQ07DrPrkz+AhedBvzZlBTE0ibTqjGW3JB1eekD14yKK7KeHJj5bKMcVHTtoznTaEBx+sGDVC
NSSLHZ6zOdKFTF/Wc3Egn249EAswR0w8895H8h/EIWB1WzYHX2MllLBbpyCE9dHfjE9ISSGluAiG
fF4Rua3txUQkcsCbE3pl7zZRQa3MeQ8e10etOGfV5p4qtuY8f3dX2oo1k818WT7D00MpfKPJstRp
DatHU3DC2BGu2Lw0WB5Io2bSTuOOOSo8IPiWnK82QGKpUbyFBekA6ixqtlW89yno3Qdlvx/SLWMM
6+Lvy7V/09sN2Z/xOo4WgsbcA6spQLkj+ehT0jupQ8bGWKRXFzJlcAhYzsDHzpS9eNAWdLxZFWL+
WX/ISXHyPzBRqlw+ZBlk24zhz8J7K9cqoXg45fEB7Iq1iUQOs1F5fvROYhEc7AeFlsLMfsiX+Z6E
xv4x3LQAuqhC9UP623O8eyj7Rf8E9WFldXN/fCWn9L29NdihCU1alDewfqw+R96saDyo6BFwggLW
OxYv2pVEpfw4xCdcckRSVPUjbzR4X1aPGfwpuMHk6+EUVzZVjhKDYmudHzHaTGtiPndZ809Fg2TQ
Xtav0QurqPrGhMxfkxPeGNswYv0mhQ0dxqyUy7Z8L8In0DTcxdq1NM9DAU0JQCfGut+JJlah45+p
1RZBYEbVnSK5pRuqzt44OrH9USEocjrEpDmijwpiHCPh6c/JqKdQFC2ig7PMdgRcp/N6i58sZs1E
/EfEx07hufjb1DI4zmOThZnfHrpXGwkCNa3zkh7CdQr7sCUBr3pBo5D7ZJkA85pCZJU9wyxOVYx0
GLU5CIPImpy1F9NZDEfdnWP+x3lnko0G7b3ZZu1Gh/dpr1HwMhi8UW5yQh9eSZqahLftrFja7nnU
LrT6MUpNZ3aUJMuQHwK7kYTHbqEch9UHVwFpXJS96ZqxzRC9k2QG13sZnIINcEYQdK8sC7HN3GTm
30jfMh/tJQnVFgBAdxY+48YBXGgeCQJ9m1ZvQkQZDc2MVf8a/4YvRIDQhaH9vtC+BN2ThbuJB7is
c3Dkan2Ih/f6NymIL0QxwTruHhV+HWBXF7LSUDxi6qVFN8sOWokzaMYASq8hTTHn22TBEoDDljET
+iDaByiAqBBY5VF0FPA1XotHrE/1umOCsXG2FPlkW+3qeXoNuTIAGRUf+aUiAqJAjLNH/0RzyD0F
DybojmyTvDjsVd0cR6Jrz7zvKCMKZZs67aE2BHQEksPaRb8L31qAVGvfmE4vwbPU1q2+QBUbXQkC
kxyf3fKteKal+tVEFyotZZ2a5xZGr3ly850GiLAvGDONG5aOeOcS0w2gUG67k/bivCGMXpdrjvcH
bkk4K4/Ni/UWsIoyEl/lvkAL24p+40fnuEW9RiIEJ/cfXgFOgQTH6fmPAEnZmAeD+LS9e7PhU8hj
/KFz7vWXI5cIGZkrcHBYv5YMCXLGyy9kSn7mX+4RoA8ne/oaD8gFUAsY5WPCDU2QJFk0S0qVn8id
+iNdeHZPxp6rI9yQPOSsxUNfXBBAh7sGl84viTaf4a14IfaequzBe8qMjY9Mk5g/Esb7eGF5PyXk
p8nfh7GheyKQMtNvDmSsH7JzEepu/D2tARsZ8RIeCYvbjAqABXgTruUnkTUzye3Ddw0AKhN81hAU
zLFkeh03rCT+hfL26J6gfTwBIDnF9utIG22lmoT2ScIO5eMV+ts786rAZq76pj7SY3v+YABkTavt
c/BCCUWUM07WuZ2z0jlnQhHhshI9yLIvX+wTuaH0xR8MVvKY6Fzqhoi8r2W9To/ipf/GV5C/G9f8
5m1buIwv4a5/4kr8KaOzzAiHip5Nf2dfn0zS8mZf5Ty8gQs9Ya0ckSuf4p1yatmRuRS8c7JoiAZd
Q3rM5/57imRx9jAxiPSlrr6Oe2tu7SjO6G7E+qXpyNHttg3u6lw5NIp/9qcBkJ/2nP3vH8I+gltQ
4UJCoknQY4cJQG2Ip+6mSdPQKviPhWT00U1+sPv0qQz3BToeUsQZYQWTcQWJBA0ZHU4cK3834NT/
199Aup4mXP/61PQlugf1qVFhnTTTdO7+/+8P93/amBHfaYjJ5zV6rDZ/+/+xXmlbfCuhymCnUazy
rwd/+vT+Na/oKNEDR3y4aIaWFsdhuw3+45/+7X/ev4fImRX9+W555eWrJK4fhXB2OFODJYPajVcy
Lbo/+OX0M+4fCgb22vL+IcwNIG62igej7oP9n38u//00/3zN9ZXyn9/i/sX7v0mTKtyw1UBq+deP
un/9z6d/fRTgTp3/7W9iM0A9X7M1/fkLx8B2Nbt/nuNkmGkFzqT7t/iPH3//tVGEkoCgDNxWtU8B
yT2dFq5cooyi+TX1cEMip2SBL7gq020ky40QdgAKHKambpRHP51wKBG9qxGDSqxQj3aPteZu2oLj
X0wsuyIbQYgJ5yhLTGRNUF2Bcw195dOJm2Nt6u8u6OchQ0fZAKKvFEICW+MlMCpoQIwsXDzKnIDo
/wwKtDq0vPA33Wik1+ysZapNUUnSBKiqbdQKWUHsYdA2BDLZgKygjhQILKvbZqjQ4KlP+JTQ+sQS
I5DZ3wxwsoShRY+4NfepR3mmkhIrhwUpd3rkLsGRHfwyPkfpKz77lUmXo+PwBiJoq9Q9pSJ2rKBL
qpULVawIwoegTmEE2qxdhn8eP1TH3NktZhYRKTszrW5FqHyo1njBuQ7O/bOTWDzhifpoBCyX8MOK
+AE0KlBZc6EvrbY52q1GA3SkqePZ7z1yUZhA2RmpGRidqhAcjlBHcgJg+souIlygOIj1CpOGTt5J
3PBEuXg2hN0eoG6hf6MkOaq+/erHSFj1diSZ6UvTdn6XfGVdBXswGykCAgL90vY3yJxPxsjZvlUN
uc7VcWJqhlMa11giTRSC43SjI9Ntshd7AO3daLuKyF/EJCCImLOM3qEP9WtdSSI9CT/pKtRR2W6I
mQhVhFerzSol8LfqLGoxlnuvQtVo6rfWXUvnCZ4Tacfka7diXGsW7CV6no1452X6rBH9wd150PTo
06TaSiaU8wgvWQfrVtD1SHnNjEj7KaL2s/ZVvF2jSbXHHl8hcuEVGyz70Ni4/5RKgEwZsZU0GhYY
pLNgHQ1rUfSX0i/Mr5EEkcoT17QZXtOiog/qtnRTjQSdUfaj+Xhrg1bZg+hf9GaebeLSXvcpbTAB
IBI2OXNqCssoUrAgltF3ju9ax7Xvp92tcNhdh0ZAopd1v4XedejRAy1qMWXyVQV5WklxCmv1bSxg
b5S6Q76LwXky1Z/7Vsu3dTq+x9bIkqJraGVqaIF2ryzQBr5x1mf65M+1BOVlWBGkapg/XElLTSO/
snM+msF68JhKjzZSjVHtb30v9xK/dmWVKHdlSlSvinfaf8SgvUs1glVL0DNH/PVXUlhSGjqJK3WI
aPWy0Bt97ofmzWgdyElC/yi/VMP9LeOUMMScl6uHPB7YkFKF5q26km/uDgObl/T2jQgJTy3xxwKe
gdd6GlVvhcLXOyF+3btR86N1rr7wODzAGb2hJq8QYqK+HUoIilJ8WBnyhT6njmYiNkLmXyqVytRi
IHUTyu/gGe1DrOYOrugT4ucHrcRypFWDuzJ979czuujQta9CY5kr1X4nEstaagbT7WDQHNToJNol
6W9le/PG7djFHedSQcWdwtHVTP6a9fiI2jlEx8CxELsnhsacrC+rfglbThep3kH0RtHLxJphR+KU
8bJ4TrSUeCwxngpFeQ64N3l18VRbLgkbCh2ZUN06/sCsEnJI20bvQ6e9ABXAaA58Y60qnJjDQGBO
gGPZxITbeDVwzNo6CkfbW6GOiWpQQXomVKqdf85/ZFV8ew1zHsEAMt0ZwaguSjO054Htz23dm7d4
XskHhP9oC30qCZm4gMzcuU77no9MP4VC21Nh7dlUiUfHrA/PQVK+i6K+lVl34jU/AegCf+kt+jZi
aqqoL75D0wvKC/DlczqOa6UozqEJoA3GPSB7GxCQl4a/Zv9o5D2MNoiZhO0EZ900YqTBCR15NYY9
pEFGRmE6V4RE0WWRGGwSTaLK5EvJHaxJY/NrWrS3yqTc+mb8GbN4zxsjgKFJLinS4B40B0d+1u+k
xItbgEdDFE6MVfNYt+FvE+rDWWu4+kcftbrpdrQg2AWRPeSr1JEh7UHoJFFdvsZ90WHNzx6Ms0En
RCEBy09/RKrr82/LZFxQBm9J82kFI7e6irMxH1RSI6CcItTf6elF8aqT35f1CXX1pCqloa7lAycb
r9p4HRB8r0mflaD9FLpRYDieRl1Trw7gnEwTHNV5hm9y6G6hBY5MYTaJ7FMnOzvgCBvTr0fADu8h
KXZKb9trNTcZA8cKmQt0zIuGJoiDtrcv8rORMftCipvBIe5e1B4QaWg62yr3JngdGSihK17USqVi
VzOu2rahEVLFT0BLvnIZLPO63UHw6n2atQXRfSSOOKQ/xigIBksccE6vhobTZ0BHbJmTIDKXXiK3
mZlr866eG8ZOaQ+24TFuUhkz+J6L1qRPNlosvKNPy9FNEX3axvCF63zirdIySlNatJKGfuxAzs4J
JpKty7NlTpJlPeSdUqPRXmTXtiaYWppkvls1LQBH36neyIIY9v0i9JSZVRF4EiIOW9Zt8QWdZPM/
nrFh+/1//kszXcf+/3rG8u5vhrH7f/inYcxV/6EJ28Z5Zhq2+LdZzLX+YZm6pVm6rbm2bk2Ov3+Z
xYx/CHXy9JuG405esT9mMVP9h2HZroD+5DimPf2v//vfX/3/9n/yf5p96799/r+yNkW5lTU1vwnO
tb/5Dl3DECh5dQPXIXpRY3IH/4cJckibRmZ26MAeiF/YjVGA4FeqMyI3SzcHBYX0VR8YWSp0I0Jk
rkEhaD4P+ocSGeFSKYdkDVYMa8UoD4XzHnCjbgkyr+PwFk6W5yL5Rb0WbobBRWrMuAZrrJkwYh+k
srHjcDKdjsu+cIx9oVaHULKMt93Nq1SaEFmME70jNF1VjctgI5KpWdQKwkxDPwyR6Sod5h+Pm6Nz
Hs0CSEHV4DiJ0Tv4lXPwKxoaley3AiLjypiU8cIzG4zZxlLJ7XQOnQUTbGwT5JNYL4EbqaBnUp0m
8sQg8seTsLVFZHFA9QrTuJSZ9WNbCR35QP6EoqFBXIlD6Db91nTYFfrRX9lJzXQXtA6DGUPZm+aw
gSv61oWGcgoBgEq09XPReWsv0/pbzOG9MMyjbrbpp+FaewiDGz8fp4CjTN1qbbN1jASmbBrDQsr1
CFCyswMgrq58yWizEmR0lQWRzojeWQYeYG1kIQz90iUwQDKnMwYR7qvCHhGN6Tr2smEkvdTYmMl2
aEjPKbV63YuNG7AbGmTBu3ERLpxg+LSURD8MravCkI0nh0F2MmULeYFA777K3s2qvg1kQmCFQpKf
BHTVPPFdZkwWawCzwOYi1m59YCQkabkNXUwueXxuIBftWsuAJTZe21SjPYA12WJv0oQTrZPQ3hvB
Utclq2HfOcTZ0j0sTPPXMChxva7ZZ0p1iHqFEI7OWVnPcUP28+j2x6RHCzEmwSfuOLmodHVnyliH
ACFOpsjTVSbCfhPmP4hsmF757Akxc6O1GrVvmU1ubzhSPcmmA0jjia1OAFNXqsSz2QRARAZhunQT
sHKJ2iDxTMyltL+znNRT22TTU33vWyPLYGNMhoDYd0JAT+T8NlrYkJ5qX0RGT0BO7XzhC23lWPId
C1O/SczmGPsjqAe4DJjQGjg3+VbAZN2D1F8O6KVyYKX58FD4tX+xoo3B7EoLMEXEXGDrUjMZZzqv
QjHG/VA5nIx1b5vqxaWqpHEkDUgeIu3XrPoE8Tp5vSLjXF0pBBjXGSNw26z2FlC/PXdcT3+ZcEmz
aLeFW2WLpqGtiV9pbsZAdgI7teh3fyl9Xa2hN735Ax58G+H0YuqJ7Bh96C4sKFX3DhW1KYPh0uOq
Gxi3pA6EbY1ce6E8dKmJDTCjSJwEooFKr1FdtNJEvGlmx1QDZeVYVrcBhr6yONthTcXhaTrM5jXf
QwqOfAuejNiIpiRzD8WdJc01oTBw7rrER8URvzaJiTZaUncIBhvvIRNSbOq0rDiNV0Cfl9owWLjF
1Bl0172AtDUh4iR+q3fSCcJNFyFACFImEbqeLNW8viT6+Gt6sHTidO+HdN/dfkJDqj+O5W+tXBHE
iuAu82BIwy354nk7zCrsbZGD38iQ6S4dEm8EYBQGiOM874Z+kbd1sG7Ct542euwRS16nkjdwdJa9
GtxSFm1I9A3j1IRZYzJBy6ua7uW1yhlajV5LppbVxyfl6pe4nbIs3IJmfyAVQtIutb5kAJQs0SLU
UFaZocHnRD/Erb4FdgPUM4HFYEXnqp7IB0lcLE3cl1mD/mjq3HeW4jCFf7BcSJdRjGIIT6Y6b704
Wg5KsHLLkQNC+lqMU86JJUoQ0ZARVcwFZjkeah31SJKPI4IZIH9AwfsYO6Xu+6sUu/FisKp3q+f6
MXt+y7JBwYRH9CX96V28xnFGRkyFThIDAcybfDi4odEt2jD7ynv3oCJ7PwHwYxytNcpClczPkYGE
gIg2ueyYEFaAqbJUZ06ii2LVKj8jVfQq7INylvcqkpfuJ7ZxVQy9W8/q0PCf2XNXDSX+WLnoNBut
YpY5HKII/FySpZ+mpdwU1dtrHSYVX1Bk+TrqBUW+lH2LYAD8mBZ5uBPgfWUuU5Kk9h/dVF5LmYnV
2MP4NswpOKAtGRgEknElHq7BmxxpOcMUG07eA/JR+TwYjrdrI3oftW73i26wEMQV2rCGJJ6eVBug
i6EXYmnCR5v7Nj6P3BzPXlw18CvKAywpLh/BgGKM7OEcaylmOxD1BO+NhwZLOu5j2905JrOBuKJ0
7QthLHQXET6sZVKA3VJfBzos4bHY5GG7pVWXLlSXWKGyRuaVBZNbt46anaRBa0mOdFgay4W0GG0W
uHMInmFPcPoCbEhycwYClRVZ3lQVyZZD+NLS5nQ8gzssF62K5NkibAm+MK9bNcJZwAOdnExCRjqE
rqvOqo5hWxxSyzf3oM+ruc9YxKq5TUQPz7cjbdvyjdNYuN1Oh1uM953BdpjSGgk30rPRoiuNtuxd
+hzs7CW0HxwDBYMxqhbsN/jDeuS67Mgjxoc8uISqjdTAzAhGKcu9TYyQW2Jj7EOOQ05lu2utZfif
KCHBgDRQcP81W7BRxNxhL+hdAsUqhwNwoDvHtjD1TfWohLSQAsNgPB36T8QskRCUj+Xa8go574I+
32DaZstlbCos7SAmVGUQAc80CyLXYYmXcNgOqcDjnEixbeNcLK0O/w7PMn2oQ8oAl5Q0hZ68nyiP
TkiOp9o4OBAUC1MYmK0Dnt417QMfAxjm3rIvEQ1One67WwGPVNQ+NugbbL/QN/5oayMKVjInfH8Q
C9j89cILmpFEN/wDbeV8681AZ0bf+nFQ/uUquH9kTk4DG3OgrfbZMqnlY4/eaee0eBjL3EZKPoGX
Ct0i+iGIwPNyme2swniPYpqvUUaf0igMLCdFslHpRQu1HXb3hzFptSXmiQ/gtahfhfz6DxCxmk7v
NhxThFd0/VMxtptJN2P1WL3MwEeuGrpMbdo4wzrmFGvgWQwqSnMC9MY2+0AsOPAq0wHbV4YlHpjP
hhp8RloW5MLpSfZ0C7kdLfiiXghnuBWcAmXMxLq+VSnAfr8mLVipbl7cYCNtgcs7wil2QOcOUQ7E
4/6ZXzgHbHtMJA0uxCFsy939I31icd0/+vOQEgthFCGtZa2rdveH+t8fDbqhbNFcVdILUUdN9DT3
anhqtIfTGW8l60nWOgjWsjiaZxFy2FxgZmuoX1eaWZzvT7dDW7YOEIqQF5rvkgl4dn8wOgxRsz+f
Wz5p9b5nvfTTDMSchhyy8BMi3Kbbvif1ZFbdUdxuJbf0Oat1Pfl9TDlhsO8f1iYvb6wm/fx+vana
iyY1xP2Tq4ZONlCn+4eJqIFtj6WzuPOm7yBrR7T4mP56vH9BM/PzaCHYzPT+zS+hdXF9MuqZPvrz
YEwmmbtryVRTEISESozTxEbHsrgzJO4zMT3cP62G+EfFq73886W4wPlhui11VpZNcbe8NuL+stxf
q1oXB6GH3kp/yiow14EAd++NDKydMcrYpfRgf3+op49q57ecuF1Blw/sZ0iFYmjwpN2Ukjzbfu5Q
7GxIrpK7Pw9uFXc7NbEhW7njLVUKZVcEgbIjQYFrLuT+LGmLjiDjgQvy4EiwTapV/xA20qnzsSvH
dYAx524K8iZT0P3hbg/66yM49kw8R91c9krz1kz2oPuDrWUsl45VrigcWfvoKrCqIy+KSn5TK2xP
hNH4UHNHGu90YK+u3Q2r+1/K6WY3SmTkTQkn2/RHxtftZPtScxy0f9xH1fTT7hYkbXAYvN4/l43/
HDod4ZLTe3R/L+5vlIyNdGVl9iNgOux1XsSSU2LMskPNWt/fmb9dv3UHu6AAbjLl5f7zmrZpBFE2
b/WWFKT5/ULuWTWQag5lvakoCJz7C8I+/s+X6v4q4Y2XKOHA7245Tvz1Etx/y/vva5Jkufvzm7Ns
ZyunCrbpIBeFrOBTq8Z3njh0gvsM6V6jXTROxLZJiqfQK2pvgzG4Oppvte9Dm5b4bZsILWZ+UzJC
ECIH0qg+jujmnOZH5V1x0KwSPjq8VnHMAktuDj0g2E4xPNPFlEpz/PPQT0JBGypfjWrPNZN2aY30
M9GdqDYRc3oorjKglYhGslTKk+5758ri7KYEbPRQSH3o5DOFUC+zNq95kz9i+GXHZJRujjooEYp3
Yk9Xo5sde3mMsuxLs7Vn1dfkjCxKTn5d+JKqz1GACCJxildfElhge6RqG9wCWhqRppMlIBz6i4pc
LC+jVdcjGwFawRwAI74lDVgUnDwrqncczfWqtUl0U0emSX7STkEKlD62fIoKvdj7VXNsjM7Z+Elw
K7XBxhIRLVVIw3M4wPZWU9lffbXZto6drTUDuMbQn93UeYqMFCRWHO6dT4U+wXJI0w15dd1VtA7V
lyN3tWkek+qr1y/OeC0SxvZeoCBoTeNDIPpPDiQ0pxUoui1Dcd2EJgv4g2wMOo9xSrKP5dk+PQeF
d6x6jHzxkCXnwYm/6TaPSMgDFtDE/6hbihVloJOvtvHBEb0z7225EVFxdaotsIc1gQs0Vh0r5+Vq
zrGdUif0OFLNNJnScY4twSZUffKo9s+ezVyu8a3jQJHRVBW3hMbgk1lCQM28sAuCFhL2OnDOzPyp
qxxoyWOT42OfJtYftZBPteW8S16EMUBS0HYqF6IlyHOPd06qXsukQTk3GMuiGolw50wtIyiFUVdf
TM/GJ49ytkpcPBgJ2pneWGDkvQ2eh2zNrckAED9VZYCaNACy6oGNBKg9p4VcBjkjpH7fuNGaG/63
DhtcL40bLOBUxHovDmUEjEAQlNgG5lwrgZVFAj1DodbXtCD+DtFtROMza8LPUY+vcBSABsfWMRkQ
URI/cKAzvjFIFm/SYR8zsYplTNSO2X9lrXbCiXobK/sx1tw312oBa3IfjfkotqqBQLUoEUUUqGFV
Ro1xR8xtVa0rq33N8/TKs5xpkq6yrzGuzZCeeGaSQE+ekv0YytEpmdRWnNxtwtcV3gYfYXtiUjjG
S3WjSVKzDGnZyMLRiJsopIWJCNxI3XPY16/j4GFq8NBN1/VrBZwZ4CSqfp3Aw9RxWhSqvj1r+hgF
eVgSCjgqb1UGgcjTcrYCvEHdj53X9spzmDoEpfxQEePBIW2XQmee2IwsB1arQUpKmjOsS/hIE+Nj
Uhr41MoK4HEr055qJyP9Gtc7BARyjPSKmF5CpPjxdkmdzPgwld2+rethwTRkM0DfxXDc9Aw+VUIT
JfylKPtNShHOpVW8OibpYIV0CSrRfhpEiuBT5KmgxJoxGQM7m7gABcl2nfsSaZQZILwIr0McDPs2
lYyh5NqIMZsTH+VuVEIdZrat7KKuVA6q7h8CFZa636nRGQ81KvrKIDoM8WxAJGjOQI52O7LKpLdX
9PB/qSyQsreg+LlHbd3Xdn36zLDrwrl4PGgmViI3pbK22l+jdXFylTQkKuOjFxUBwpX6loXkho+o
51ubcT6MC3i8cA1a49tMKhvS/dgvHb8jlBmtrYmDxnBwvqWoJyGjMNrV0QeWMzfiexcqcw/by25h
OJzrjG5sGjOYVhtTg9qbPLNroJrzaAQO2QHYD0c1uzvkrXpFMPBpqQYmSJQsgIcU69Qk4kF1EUkl
ChP6MMU11sgNEHtEfAFtgSYlkcZzfoH5IAa3SBmC1EXcrR0C6xcas8ritaZjfWBZW4Q97yYJlr+0
PYZV1QMbN2OYi573WLIG7TK3/A2SjoGUN6W4Vj8BXRScjb9ONOQLBVygmjRL30wugGniBYlBeHhS
9QA9+MEsk2+2mEPNQrZKySGxwua1lc4PW7qcGz2jP2zUOy1Vt1H0HQtrWHYj8BwLIn4fUZO1INL1
2qnpXq2imtT7hC2NG6kmsxHSYzGlkANuQWwnFX+Xeovccc+abKFjKKwyVLWYb9ROZxl0QupR5dNu
K4Hz0UEyNDFbqvBaxSI9WVmHvpxsIQaWJGTxk7TEPiccrOeNU0BiMTsDdjvw8WPu9XPNNN+r3s6o
M1uIs6nYqONP5XDLp5q7cnMANwbz/rnDU8sbFHU6/XPGRu2uzIO3XC2h96C8LjGyy45p3FgPF094
FtO4cFwavY8XOexx1xkPZjuSclmiIotR8eYqyX5St651hEq6c+KIXMaNYZTdQbGcz8AVR4VT2MIy
0UBm5lMWjwhGo9imWcqC5rfy7CHdaKti04VeROpsfxp8aZL2ZXyHY7cmymo4mEYn2L70dhXsYjQ+
ix4KWsgqQTwGKkktYSI+5v5LKJZpU+MuadHAFe3MFNqV2MUpIMtI7JWwuy/y/Z7y9lgDdJlJJglk
LwbuXLbgk0MX+E060oEjYyDD0cpkKzwPct1ro7qjTYbNT8VcBkAAv21lXcJQP0PXbxeJ+RLT357V
U7bN/cEmTaiMM5w8WfEEx+6JOSJD9JndoOCPaA4VrU+OiidIRpmCdMKYzd//TXuv2Hudqa5tT5eY
P6xpMew3ipEc2ebmcdC6JwaJ1oyA38dIfobN3tNLsWwoidBgemLuGcatahitF8hIGjv+cD2Uncwi
qs2QyLdR6z+pm5aan7yrOCI6lGUXj6xWQ1K3VOHFSHg+td1994G5pVN5+H/sncd23FiadV+lV82R
C/YCd1CT8I4uRFKiJlgkk4K78B5P3/tG/ZWq6v570PMeJJIMihIZEQA+c87ZRg6ZPfe1MsJ997wZ
fSD5MjTKx8WkvUo69UVu27Ws0QF2bbfxnPSjst2PhYnHpuqMjmsRrWbPuy4IjDs7Aa5O5FWNLBwF
O6+JTv9Gy+ZH9PtGL3g5YyihUbke0QysGJleHeJB1simtl7ubDtLHkNB4omt0noHbp5R0pi/NpZd
bnu/BTKHnFk4OWQgryc3mojBWLgPvhWTWBakJOsCZ9iQhITrRRH4lyGfoRvoVv5AVsfUZPUlFnKV
mTkMMj9ud4n3XgxDsTHNz7rqQtQWSH+r2N71Ap9WZcr3sSpQpeA6gT5mk8vGKY7AXQ/Me2u++GTH
LwwtZFM+58pv6K9mogMsp8XEpUxoFVHVnW6fm1B/GTXRdb2qlpiU5jZHyJO0P90+/31IqpjLhceV
3ij80zRjAomtEdY4g//NrP8GAzwdij7dswW837B2nRr9DxVTQV7sPO0oePgX9EO/DwP6LVx4Qbou
9T+aTp5qD4NLVotJsM+SvwWMMkhfIJ/+dzZ20RUsoYtgAV+SDNxXbhHZt3Tsnq3DCWTQSI+ZXFAV
Ffvb46Z4S213Pia5GE9OP41McigEl9mDQB+VzYmdfs/Cjc3I7VNfaBZOCcqRYVl9SvSQIzbrvDqg
VlzB2UtB/JDclBQL3k49HkF5SBN+ixP566A6M0HvsuA90o29qzv5KXSuVqeo1BL17I12s/OmcITf
x0EjEE8LSs40EQYQMRrnNCVbLNaH20e/HyvN8bEbMUw1PvYLjYI4ReGMwkIgrvrH578fLBqyIDyF
0C4deWkXKBKZAHOtEQ3LVMXc3UOWRY2Xwqduuu4EtwmTaxEgTahT3A0qRdXWs90yUr5PGH57quoF
h6X+yNWH20f6TyB16g4QM91N27mQeOLHwPG1oatHdOP0aXAybeApqWjc9S04/hYhX5lEyA9pHR19
Np+DjoQPs9HNV95IOJnfZA+3x0C88sf0Vy3UZiuzFww4i/7LcpwJzCZp8gFwkpMbDsT71B+3T24P
u6TCHTNeMXSsmBn1ofnro//yKQVvu80qbF23n88oJ4e37AZSTnsydej97XB7GG5xeJzKp75dcDjQ
JmS4ytN7y435lARFm0gvDlAgmNwJB9qt/hndebFOQh9un94Oou4wZDTXrOJOTJBhf4IRefv3/+WH
0E8SEHIf55n+OW5fIceRVAlK5njM4B8Hz27dYNeZq3UfVxE916qsze95RLOy+KhLk5i0hZSkOG/2
sSVMTnjA9uA0lXuPAAv5XclI2xiYZkMbuVg2cWhTkL5nk/qgBoJpM4+kUOVkPJcJUvXipex4lwCi
WsNurUnlM3s2PT00Fhj3DE/JOAxnegmD5eGQtDlp4nO9c2b33NHRdFPhQUbhr2uMePMLJA795n4J
3YTiJDoz9G145Ngk1gt8sC9D8RuIISCEOUXbPSOOZ1PKO3fwT5FOGPMHIkENbDa1QAn/f6qQf6hC
EGaQKP0/Jwmfv4qu/8zmf4sS/sc3/TNK2PpD+pJ3g9RCDvu3NiSQf3i+7VNlg2R2XcDff2lDHPmH
5YLCMlE8CGFbpvwdJCz+QKkiHUnCsCVM63+nDXGIRf7XRGo3IBlb2IGHQoTrn23r+Ox/UYY4womp
TsPoNE7btNDvoayuCMsQJAuXMJJCGZ3ou5uTgpKSV8SoLEERH8zpKTGIZTXG6Vh0DIdlQ1Vu+sS6
KFlOGHoYJrK+QB/h5O6mq5i+KFapcZZ+y4wOAA+88I0puo0KTTycIFmOYz1+NfYusfoFIc5fL8n/
L/4eBdp/+z15pjzCudg7uBZk63//Pcl2nb3MDsQR2DRuQ6/bTUmWI4RHLR/qeSBiY2bnMvJJD2GS
Glk8FpWBy76s3UALU4fCMl+L0Dktnlnt0czmnMeaWNHIFXyOLdO5/tRL60V0frsGofatMMwPiHLu
4+1AKJ9YCTmZUARIziRZYLLHY2LkpE9V9boDU7gluhCM6Lxk49lQ5XFm7HugP6i3KGAxeYU2KT4t
Ipcpcd8zh8F8k82SvWTzfLueC32Flx17hpyIrL8u4m03muiTS/+4GE+/H5Y+pJYlj6iYOqiwEg8S
eY8Md/UhTjpMjZak0tV7jtth0Dd8JwyfpqQEvuV1bIItsEpgcJ238lD59tdQ4lGaXSZkt5tlhFm+
NBO5TfVdM+55zgrpE7ooTBMMQcQmWlBGl1lRkMQXeBQgdD6Rp5ZPy81nqtMnBYvktIwx1IlcXYUa
wlNVwv1yhVNtAahwR9efLp0p/+Vwe8yofLZns3+o8iLeJ077OOk/1fL20400frMYX5WiiCyVw3zV
xlHsW/zhFYy4iOwVEi167Ho1C7nT7aN54c7UfmdpOOw6C++Q8FhfRtA1WkUIfrRoscMYM+SXFBwt
p8NmNNiVB1Co166zAKToak2ls7a3AvNWas6O9WR2PLSY9i7n1niRwm9WdjxU29uhEqx1nKhMzoOB
zKcvW0rGqn+9PXQ7RNHEF/PFIHzMeVpMPbhUfc8qQR+q4JelZ/OqYA0euT+rDLliSTPt8aZCHOwj
itFETpb8mFg9i9UFsVDNck4c2W+H2jk3ZaOTyMo1GtyfgXgzGdluJ4YuGBj+WeBWCbpztCqvpcG0
kdSx9NhVLjfshGCRCnoCMORTM5xviJjIp/ssB729auWrFGm+C4vUPLU0N12+iCOrZ7I+50js2PI8
RyloKeUp2sJH1EQJXq7sTvV5sq9ltCEVITjYMNJXnBsHP2WgYqiJwt+U/NMUjJLo2W7eG526KNNo
MLWTiGM0aNiK8GfvwhdawgCVKN6gPd1gc3L0rm4yI4x1Nc5fMqSfbnVqRUQ5JE0xbUX5ne/3j7dK
ZhFTikirn7ZxrXBszYigY8YXqeQUzQccvWaJhcCud0FP5IEryR8WMB7rMtnYVffaJN07gneDleNh
WkAOhcG0Lnp/OPdjrPAn1N+iah7OrPBZFlc7Yyxe6nwJSAZHCHorJkkxhnAXbL1olCuhqjdnjJ2d
ze7Nrz0AlVFM/B4kr7UmIvEullhdLK54Vl28MvXKd1OmluMQfZZ4CE61Piic2aM5HzNgj2upSlBy
+kLJDbM+uPmAU4iUymXKn1q/9zc57dvKdcn6yovnRrUs/2Omml05D8BwK1I2pskjnoPFqIN8xWjh
ZpWB7Rxl9BJX1JETi1vRZb9khA1/Jk8wCw1sX8NXCu59XKJ0F9jphfVozIxS/oh9d11YlrUjL/2V
tqY8xiOg6DlECBz4DgRcsHZBAhjETgVx9tA3bqSmuDZsJnbZ8xiR8FA7L4WtQAwFxr7r6/uyr/WY
Nfya/W9uVPxEtFxvK/LM9NscVPhJJU27F8Q4FqYptrWKllMkyaVqEJcx6GVB3DbihyEWfkosc6nv
drwfehIIWhTkfcyOERuLzTR3F7X2KzjH5sB14uo7r61FKT0o+I6yZF/GG+I6ZIhpbPJtFhtHKD/M
tqKr3HY2az0D1ZpsyNCIM3Mj2Spulrr37i10Xy4WIkROEMVnkrl4cUYv8w4JfcmaOOytMhyxLuTC
lGFG2e434HsRap4L56omd9oUwrzLY+fNRWTFeI6c5C8xE04QwCmP2pSClCRTaRXenSBiA8AlSNOO
UOIsGHCr8h3O3Pn3lmPEaA0R04XZAiivIaG/NJEf2hb0dzTclMY2Pu5ZfkxpuUuMLHxaoqZHZEcs
r/SGh8qPCBLOjjUi+V0q1NbTqz7UCMUB4dGhIfupq+ZDmuMAtmSI41tlmzKpv9tWjElWkuHtkKfX
JJQv8dB8+A2RGE7kkF4wGcSwGGm3TdSw0LAKncaNfGOct4FZIrqOe+tQhsvd1DAiympyuIiia52B
OX3VTtvFkFyPFlSxXaJXHaSvKVmPa9lj21qIDS5n48VH0gT60TCeBFRQJVNxX+b2CYzfOiBlzRCf
YRjx/wqdYWsj8BP8easD7egPyXzw62rbZ1pj4dnt2iduoUeGR1ZA8ZaYVGbjFYk60o/SqYk/DB8B
3NXfRKXuXJ/QegbqaFTcZtuAw9SXsp3TlQ+TLfKXAu2mnX2HlkK1J2iqEtsT26FpHpeSNOsyO8XL
AAw+w4mCwG/0yXdapv7JNBu1N/oKQMzw0+u810Sxl8KYAA824W1puRkyrc5CNi8XiApkEybAdyF5
kSZFwj/WQwFklEm9a7KJqAnTv9RUbN9V+eDF1xAn3cMYBW9AI5pNu+T9FsFIxnwJafUPJatu7aIK
pdl23L090wwDO/qR2pIFTI9rPM6F9Ti3yn7M43Hvlpq9iSKxqsbneqRVZ7T0S6FWKOcEo3Zg7lIi
O8mOrPvNrPN5leVBfvELcUwrrDztLwYsTPgL0DhduO8CD7dm72yLgmXfkrjle9kSVIYlKeUek8rD
VLJU8bIQhY4CIAPKfmFwj0IhirqLL2tuIc+undsHUeWgB+q7gLUvgq1akp13hOVH2JDEhGFG48+Z
TIYxmF8DsgGDqScQojc2jWh5n3oLKqzKP/uoYBho/NlC88rbpfjhetitK3IphFvedeDhVoXRFoyL
AzJJMmfeSj8W7z6uR3JMFvBctnsq4BGsGLQRtIn8rvLDbE/5hy0acUjucTCqJr8jAKTuWH41+Ucg
AyLDqN3T9k9e9G+lMzxhcI1XUuWPOv5DqbzYtXaKq1O6Wnv90t7qvAgIsbI201yQhyfnj0XniVhZ
vC88Z1ezYEH79eQvGAYL3zrkhWmtswz7bDbJhygs8OA7yOqmlIYhICixGII1jMAv7OZWHYmnZQoE
4DT7zgjGu0CgKC87VlZdLOE197gMA2qp7Ac51ivDT99Fhxc+dh1UNEC4+JE3aF+Zgufto1WG2O7H
SDOoeyS/ldnvQ4N8ghBVYWIjIWogtQGWyxDElt+7+c+5ILI/KsT9XMsGhgeKy7SvX2x7ep0m/0dR
hd9Km4Rq2eHvZhoEoTVvDnJ6rQrCuSbCbp053KNrZB6PoYq1xdpvjgTrYkh3implW/nGaW8EqXpZ
ja4XrCj0E06nbufNdrodrYnxQNvdI9k5RLzKuyJQxS7DSBPVmmJBoJTntWdnUa91Xd37mg8X2cQ4
WtGyRbdzcTUreCrs4mwxNY1l8FX272Nrv3C/2TuSIYTw+l+VPRzrZeL9mpDm0C4L0WmL8QvkxbiL
coTbI+sNg2xRWUZnI3taKLOvuAwoCxuxKZLlatnJNW3ycCVMMG2x97kUbxhwcrwrlEGsL3gfjpfI
q64xORqGMl/yEDEMciSCVEE0mVX6vTYJCRMDXqYoWI5FiqF7DnG2dzegHbIFxpdzHPHaWsuZ+371
FGb3lnesI6yIrEA+Riu7NoSy73Pl0Ml5yR1y+3nnZeLR7lxo4WPNdbh2bC4pkDkXBvpM3yYoDYdF
QA8bfYPGqc6mfV2Bvck8vIChBfYFfTlTPfS5GalSsyLWJiR/ZuOYVrlJIkjcg6wRx6Y81SaFZBSk
L7UqnxxvHI+N9Thm1OMNv7NHmvHeLXzyOsgREaV3NrC5LpppGzGCRBnXn3A6YY5KyE5pMRMTrD8h
Etg4S2ptq7j94ZfRw4RrPwRpUSNP2MLNvTZT7sLV4VrYmYtCDix/uk5l37URXmdyFIkIWfBIPBRT
/Wrn0LDx5LLQjTyu5IwGuGN+9cZhdmS2qfBj7PthWBUVoe/SdCc6O+Mah2azm+o5AALX5LvFV5Db
Gvc5q/VTyrVQBMm6DSvEKhOL8aJlvJ9pPUohHkrDScg/pSbu2+Y+6NGqTj0mZDux3yNkg1vHsh+K
hatXkFmQe7wXmEd3ZhN8htH45LP2WgvFVcJViLmz7DO1fG8zJN6b5xJtYMboWGRJVpuFkq6g3kWQ
knhLAVqHPCYH/HlF0o1yRbmjN2Pt4Q73XByXiMoxskjMSbp7BTp1NhggGtOvfk7we7C4iWzrVSLD
R9sANHb8rDpVoac94E1N9nL0wlUGIGHbpQny/1EXJSwJycBSnwjDLzKXnyXKZqenRSxVGW3K/thr
dZNE18XTJB8Adp79Pj1a5a9RtfOzYVBzMComt+/oRGQK57lAnqDKTy/0xm0m5keDxTATAG9rtUjI
Yk9Hzy1iL6YFFhzX97m3k00VLigb+sQlLBBRQJImR8cmbC420WiGEpkuQyukaxklvJ8TVOh4WQIC
Kdt3Xdzth4lxKMLxJwSoL4WTBDgasZ1lLNCK6ssRRHfQi2ARt7fmzvXnn8PUkieV+pz040/VB9+S
xsLSn93bKRJYAsKZgpcyZJX406eCN0c048XkYxEJjR+qXQ7seR+A5xRrt6m/8RdTNmHf2bZB9sNs
xy2UBrmG6TNtzIAiryuzeNdBXDuX3VuixuKYR/i4Z8PechoXtLrU0NFFZD5i7nDWSuzovqeXYy3I
yrJQ5aaKMVWnqVjPJnEQJSwkfM7YPAeaS6FmIouiEes+FbYnq4GgmyDdlBO4QHZhz2ZUpDv00iS7
pmSbxIi9VLjc6//yoyLoj/CRLCO1vMp2nffGBJG36wTWbyY/pqcgmfvlGJvxjxKuzkoa5RmXbaBR
fqpSBHZPZUbFwOlAWdCTwcYiv8p9Tn/9ROK9/R5chmrhyfAFEh5FB26HLTopchO9duIS4Ahg6fZP
dyFoOcyQX41lBa2FvADWSr9AqnwDcAxr9stgFlBPzMtRrmJNdL1Hz5QAQ4aO8FBvwcXKnp7a/jUt
fUSw4Yt0WNhPkgA9isi104To+8vwCX8vSRjYMD3aIoJRFUnZwZ/sdhEzXuUgkYyw3JihGdZjIdZm
yvi9yNpwlWhchqtcSQyVaQ8lsoVx4ub4mYCR2ZQ2UUmujyyqzWx6ee4T0TRNSFd53sLR5GTDJx22
Ycgi052ZuxHGYVYTeu9aINvvHXIQUsdfj14cIcCX2wq1GDKo6kPa/MJGnFxDfUZGA0N6WYFGDHtQ
lGHM+MTmhpS+VpH7qgYr20+yvlSj8TmOLffY7meC0C6BpMOu/67x8AzNd1xDht74hjUb736SP89w
/gQKzbzDaD1I/th4sPvwvplCBnYkhSOJ/am5XMNuyebxF6VFbNRXNlJYaLyJLWG9AEeZTEgMgcRj
79CHnJtx2c0OTyBV/stkwZB2ESEE3Ci567mrVPDaNREh3R0X0QWtEUkGiPpqggGCEhH/GP6irhrg
YM1XyMPRQWUh2e4SOIGBVLlpD60sL7ZLNU9YxXSQ1vKCLPQbiRMPXeCam1jEXzi69uC9MyDU3tVT
9asbu08pHlmvfy0996E1BbQqdDHUFP6kzq6ffesczpaBqj/O7Su5pYRfsJ/PQxROEak/aE7hPIMe
4MagwreQ7sboE0ZV09nDz5jEOOubka7FRI3r5Me+7A/S6B5Mfa455VfdFN9Ln15imei4hu4TTp1F
+htqALryx65vq+0gu+emsF9C65shXIwmpfGr7ea7AMMX78XeXfPumYDeIaeJmukTKtzBh322Hizk
IY3xDruDLXZrgBzNnQ8KtvWYIP/p2+hHLZIjTkmfJppNUDckjy1hGKn4ZQ/ZPftaZmVW9B478jGk
49S7cVG4vwwj/1bq39kYuxdBbGLecyEPUMOjxySElldq7aeIU2xV6u0kAVuEEcUjVmHIMO50VDyL
95V5N4F9PzppdcwoU9dFE4S7BtTZDjF/tKYP3qkqGXdTw+CM+T4diNKIkxnWSauhJ0rjT2YqSY1D
8QjYshMAKbFGpUSamUKvoBEqjPpejRCoiqLkWCWseZuaNEOBRAOqDrEUFYYHvHnmQ1RUa4yDMC7c
cuNpdEsAw2WC5eJrqEug8S6TBr2EGvmiYL9gPAe6pnEwGVwY/J3xIbFBxUxmew7JgoBozQuaLeNn
jpqL5MdsG5QkaVUjvbnIg4YRQUr1atLT3Y9u/ZrtLI2qIejD3pmJ+xp4VDTGYIr1VKn7OiMpwYF1
ozT0BuEmIW4ahGNpJE4wEGKsITlyyb63KTIDo73WoUJmQ0jBtwm7wDQJTBJkxejp0wGX/s+yy19Q
IJS7mCwHl1p3bTwpEd9ZFZqluWgSxJvDdCGs588ujuTaTVxrX85YwXHv+nchRT61FkyqXE7HMFXu
vbvwRqiDmTACdzlLYmnBUqR3cAMx+uLrsWfuIVxBc8hDsUYQZRpG5GssEYt8MvCcaFyHC9Ci5qA0
wijRMKPFIqSmB28U4NIwR+yrfVbBBSGJHgGp7ApwajODSrzEGb+3w9CWrIJeI5RCDVOSi2tj68fW
24eAeBWuBEwyq3xIH2cDYEQYTc8jIvFNqUFNTMe3oUY3cY0LVnXB91UjMdYFathFgCmbNPQph/4k
NQYqIZcV+8yp0oAoqmQuX7OGRvnNR5JPf1aMZVgTeye/Uo+qYOs5LEO1q0IT+BS2w22Y+h8NoLHW
D8LXInDu/aj/mJj9nGt8uYQ0ODB7R2MlW4SRoT3AIgkdaNtNC/6KGkmARjkxiX/H1UJivz31YJaI
/W2D/CudPaS6EC1XdkBH4IakexmVegLX5N6JjPkc4+tdllpqz69y6CZVXceGkxuH4DEZ6vHeNOLX
sDCSU1BN711a15emIPgyiBCcuRoC5msamMaCxfDBZjxmbgQwzLRWTkfAgWnHOAmxRK+cdED2NzsP
SY0guiAAiLPWnw69T0oeUkrcgDh50tSdr3P5YAzgnFKz6p+SwtyaDTkooqs3nobUut6xaH41kYGe
TIZ/jjVAtBQymg6wYGdnXHxzSM5+8MNhJ7JvM0p836iXu771XkbbKR9kdV84Nqzsnjo835sm64Q8
yobtWLJqQj6JAmRoOEMf6kB1p1AB42RxemE02+4cjXtr4b75/XyN5vSKoPqugwuHLWiFuvdHpoFx
9cgr6tOD4tXGMZZ81RouV0GZo10OTwgfh4UFpcbQEXaF5YGWfkJ7hamnL5F+Ic40lv7qwrFjdDTu
uRSSD0Iwe6Fhdx7Uu1Dj72wNwmsh4iWQ8Tp6JIRI3OJhRL6OGp9XckriCXovMrw3elu4SUYC/hNT
EoVSPlsILgipQeisOm5/GtEXhXQcZuY+LRrfR1c3sARDZxAmyfeKLcEumr9HS3buIoaoS+W/9ZaD
0A+QAopxajtAgWNPehAVRK8RgpGGCSZQBVMEUPRABERZqMxtYsSOw3jBbe0zvkyNdRWQ/RKHpJ5n
WbxtbHSXyLPuJpAGnoYaBlhm1okGHSqNPCTv41DCQKy6Oto0arwf7YVzsr73TgYaHnDzNZJmjVHU
+MnqLmMtcW2hLEqfEbjQ3WScTZuFCCIi7/wA31X75Rr8nHFKmN2Qki5quncoyNzNANMxh+2Yacij
E5Zn9KY/EFsSlR0yX8GPVRqZxzWxjQ8urEhPQyOp7/Apa5Ckb4GUTDVcMsYRjKpzicBI+pAkcpN8
nBLAgM/OzurdmXlddh+CrKS5iveQ2HC6yvepwp5gV6XNKBGJrCZe+s2XGgey8xLST01bkolluMTl
YarIHfeCePOaZTR4mWZpcuo9BMA1I0JhhxZD3mwE3+t8eC/jMb5kbLs3MmXbaYPl0/TJQVM7Z83v
NDpzYF5ePmS0zdu6DfdBLMyNQ3zy4HTzkVASaNkY5nnxpmff+5mBCk00M5T1W3+yNEeUW4mtuaK+
Jow6mjUa5aylHQwWhuaQdppIqkCT9iBKK1ClUjNLGSyqzVBxEcgZz6S9ntsvAZbFltTkLGRdL6Yi
27xBeyu/x4PLd7f9tjHRdSd9Ht2DyB3PXUeAcKPDykbBnX4ksjwrL7n21C5J2RIYVVsbOxmvYwZD
MXtG+7dsU+TjYiR3HE/ftOvMGDyIZdhPoP62YpYvmXLbAzY0m9j22ESCWu5t22RzYyaflA3LpgvI
VrWhx2YaI5tooGyi0bKVhsym0GYJcqO41wBalMTaBuvhSYJOGyEKxUZgXEG4+jwvIGx9DbNFws6w
kbygRj0tuSselqSyScT3rx4k3PmGxKUh5KIN9scFl+v6NnljFOqTRumGNlDdrHto+l+hRu0uNtDd
1iC4wQk7fmwyPjMSdHq75+32VPpkBQ24yruQsdwYOe1Db1of+TyrbZIZD20/9Gsq/ouhEcCDhgHX
UIExfG9MF0xwQ1ooQlJ7P0IQLiAJN7Z/UUPMeBvCMFQIn5wNk7OpcmtnG8GO80v3EOmUit4a3T1I
YDKsA/yugYYYW6SDkE8nN50GHLsadRzAPO6/p/CPi6anRO7UWjXOm/TK4k9H5Ccv30JYKe/S2Cf6
1un3/mLV+8bg8lIBWl4gLmNwjXcLDOYEFrM3jOTyTtgPbC4XOQqatbGYYjOUSJiahIjncbyWIZef
jihw2Ibtem7RSeDi/iCXDUD7YGFFTpe7zGgZw2tkdAI72sPJuEvxGPV9hhGExoH1xkSGWGQcVdUP
ZwsKda9x1P30o9F4alODqiH1bkE1m5dMQ6zznLkeNmdgD27QnQmdi2lJ8ff4s/GTkbF7GvPlSYzZ
vBnG5YNqg0zk5l1peHaHs53wOPJkNVibvhtHLKztzAW67c7gtx1d3wgYPGbbJNtqTP17WMcEyHLD
S4lge5jCBfPB0O1Ju7dJ8GG39pnqSB8f9zl6RIORGO2HpYN/JAlAPklAKJXZNoi03VWFuibt8oha
cnjAPU9Mss/LmdbLB+vKOx/F4tfim0d6PG5m0RZa+LyhwGmv8xxf8EhuKs/zP9IWEUAfAPkwy+ge
OST3PkxqtIzWNs2cncmo6I67BjnRS/dABDovn8UpDQepSfg3ba4VrRlsGBJ4q9zuQeDEjE78xHC2
qg60bbs6sHVnaWwz1S6wRjDnIfnJKt5kWjyQ5UF2hY1juAOQNVnZN988IX1Xl9vBMNL84vkhncVg
b+KK90KLhoMitmUrmQEKkUwI8Gn0p6akmU9yO2FzFJDLQOSZrfxh51fiZ4K1DGfi4jxKs+aqyV4R
1QCbiLY2z93k/Yi64ixVTGZEHD0UXpp/zxWvNS4a1qREvEWdh45Ebzot9lW4++yXrDs580PDipCU
MQquWYKLKRng8zeX5A4KqJVJ/ez0MwHQlTQ2TOryXp6MlqFX4AH/9gSR4BCPSbow1qhP/JXjZ9Nj
BurQmcBNeOX0IAJV7jNoIYt0xm1NGUgR9zUVC3tL5pgjMu+tI9keCBJFiNqA6lBZMD/imQIFHuDK
tcYzupRlL4n9J+YgvY+M4IrYmqn1MhiUyZLBXecy/BId6p5pGHeQZlobgFxbZQCmhH2Enl3f3w6m
n24TZP+D54Bhq9yZoX9s7it0y3SijYsuLG0gijK2nwd4ZGjh13XskFofhPe92TpYpHrIegiQM4eR
q0OuxbpAe7sKfHhmniMvDnCFpSiaRyxCulg+lYLaaerYgMzRISgKe2ehJ5ij5Yy5+TWqPe9ix0m0
Z9OOu8lU74HnIj1XFWYDcuiI8SCCzx7T7yWLzVnBeasH+zJNXJjKqj4ar6mLdgMS6rBj7jweEqK6
VrYD6bZahnivrInNG8SUaKLyjsYBjbwclqsD4ZX0ZecS9ZlPPMTyGaxkb7uvlUNZW0FUKCqUoqLP
L2kXEJPD6wNpeJ+IPD8RXvcY0SM0dlBvpUN2NOmqxsGbql9Olvzp12awqzEBbyu/cbdeQvJOn7uc
AksJoZh3U2l7HyqXCG2wtK4K5Gem4V/aBilKEZEjlAnsSwnTJcKp+3yJvqUsHlNk/5TFXBnVC1lB
4z3iLxuPk+1FJAs6dHRFANWFegCFtl7D6kg5Qj4rPSwEGESi5bRu8/RQ2bzoLd0CKQYs1JKGb+mj
YGdPYtct0WPPgozx3dxCLq+RBxb4KLmL3ROXSVR+356jxcZ4yS2hN4d408TMUKqucSnqNsoJ7L0x
+wr7z8RPSi6Dnc9EJxFbXFAeGGx2d015jZJw2ckkcQ8mXr+NMRdvInh2LFZD5pBdStwIq7BgusFc
XaZHzynyn7my6baZAcluvtLyh8cuZRtjSQQOTWiTQdc0Vz8w6ZXaI9MWRM/pyHNme6exlIziWUfQ
I6M1zsz5YYmVhOnzVLYFndIUn2LkfHvpOky4x3ZgC0rTK9D7ESy5kBG2Vqk5byzVvYksMA4mAcxh
nxgPNX506CBcd5ecsZkZCGJAqvh5EFiRgmp5cqc2AcoSosIs0fv3HnH1+SLPeZ+EBz3ynqo02Sed
+6ec6e2VLA7DWFr7wm1OiNXmEzngr5mVqh0N/HyS+nD7yNWpDJ2IiU9dzAHTFUmMzNbbTaZt8rfD
TY2BNGEgfsacWELHaIyam3/b1r57Og4WPklJwRrTT6EOK8jwReyNV0R/6fb126Gd6mjXGcELP7qG
YfGKniRpDJAI2sdYf3Z7CF76rh7keEi1qi0hmj3W5nlXLSypuGZoS223o+qEFAn4w4i1b54DmkIE
IKln0ocRuDfN/XC6GSduh1dcKvMp0OozgL3PftPjKBsEiRb6ISnJM/o/sfT/E0tbNhrmv5S5m/fu
/T/QRyfdfP+ef/39b+f3on1v/10qffuWf4bouX+QM+z76HQ915W2hex5/Gq7v//NQLL7h+m5Nol4
bsB+zCPC7p9BeuYf6KRN1hg2suh/6KhbIm7iv//NEX9IaQYWIhJHBJZwrf9VkJ5p/vcgPclULHAs
4XGxEeK/yKUJqwlUGrFSssKQMaoyL5zzJg31iD0FRQo1n9gXM2Oyua+Hc6K1sy6bGkX8KC4YBDwx
Ok/Wd61IyNrVj92ktbePbvra35+SUbceusY73L6IUjFhj3+8ySctnc9x+8jRHzV9z7abZvavh39/
7faYQhdHpfbXlztm8vvKyc7NjdIbY23bcT5tvduSN3lDhWztuIQNYW1w7yU8PTMJTnFEk6+DNubv
6jXFt7CHBDZAGbNQq6tDI00FF8h8Lph6HizX2IyxEZ8V1epWCPFrQGG3960hdi9N3h6Cnsv6knuU
dfrQhtg6yBH6jumTyGJnwrNg8nwf/5O9M1tuG8u27RehAs0GNvYr+0ZUZ0luXhCSZaPve3z9HYDy
pGxVnnTc+3wjqpgkTVEQSABrrzXnmMjvlv2ISXZHM0bbU078ZSji93Ee+f3hAGoG4YG+rafhRiZc
se2AZVoytZfFtGUQ5QhMuWZ4j6douUlsPLoZ+DIEjM0VrXIaBcomK8mMqtNyQ23L6nu5C6qmOCT8
zXnqg8zpKALfN2PZlmneoOXecsN2NLta7+/UbHUq5/jf95vluSYHsQLk6JBFpXcAwYGeCnVPBNPB
yWG/uuiMk2ArNAY3luuikV08RcuNDjEL3Hd3GGD7oJ0tSEJoEsrCLvg0qHA45YMdst6kR1cN2GyB
cswN/UWk7NH2Nhe5/wQKcZhApSMiivcuQJvFDxWmFmoHKz8MN77WUc+W0KstI+q2WcvMzcrhy+k1
qr9YJ32XbFUjDeUqmxRUvgJucF6S+pTNMJ3eANFWlMaLyt2r5Wzu5V12Wm7MNqXB7KJumJ8K89xF
JxtcIqgajN7nqOXlxgv/514+2h15L/fQWD7LEUqRw1EVTqR7r0rDcY+0ovHF7dzACw8ZMrqDitqt
8vKasVdCus8s5uwLJphxLqzNYs8LXEKzGlP9VCXhi/SAMETPYu/i7dUIwmDZLq8U9Y+h/uoRNlfr
1qGLBOJzvb0TqGx2hpT61ujM78s11GT6wXVeEgUy29RKAHwnKq4R2S5MvrSIik3qVWRhzVc4Z3Q5
lsrZt7rsBjtGJqkXxf2Hvz3rITr52CH3jVdpWCdwZqL45yQw3yz3lmNzjpP/6zClpbLS28ym67tO
rU4dRai9Vh3J3FoKZWuiW9dgTOxrxTwzYMJXlwNNbwC/28nj8pdoYG2DrmxWThuAimqLBwTPpER2
0jnJqntMNIf0z1YFuyBjLBOHBN8Mu8H00sPiPehnZgzYYxq4ztGcYTtLAeBoHZNn0wfV7aLbm7/k
DAxmxrGboTZgQVyh7MO4H0ZBtSk75qIS0E81E5KEMMknyzhTABysTkU6GDA9/Of0byulWSmqmsF/
8Ue+oHmnQBU3DuvO0D3EXYjxlCAAltk1Yu1k2DO2w9ww34QWlsbl3vIcwrwOTUX0fTn63RLDSFnG
nA3wOUOSdAxiBgtKVc9mmBnWWPlKy6i2ukEQlVuRUvS2SSSjH8oOv8vsJl2ekgr6uNBg0HXJM2aC
v+yXMFcI9aKpTSG3zoo6Rwhqk8GS8XEu34W3u2Kme7VOx+AVkZIRE/GUhdY2nrtLsQJN75sQNyYW
PogKceAg4p5h0wO2u+46KDhDMJcZqeSoXS33VhmFuV12pWC6Ngrz3IczUN72Hx2T/hdJO5giOL8E
aqMndFEXQ+dyfoM0eR6EE72dl90An7EHx4xea5gddKPQ9gzx7jRIdH1AeI4oigv+kRpJKIPU1CNy
mZKAkQvNuI0+hTSWB4ZCdlRdAaaB/OqFLRZajK/LPSsiJVFqzYElM6FSc9oFg3TqO/gmp+WhZ7av
pZ632yAoqN7nX9WEAac9af0YY9oXOU6Scx/o8ZmeM3r/k+1jbBmi2f203F1uGAjxM/ONNOsIuCKn
zYoe8nrAAbsKxhCNtsD250P2QDdD63LSk/Q8Gm2KbN8ptrmWA0BpUOQ4GbzwbMQFPJToeLwUxgrU
NawOXhCdyKGcgH+cdNqoaLt0Zyfi9D5jLFw2Fq5RyOwZkb3VRHsvzdF/WVGdHyUcGWXO14LlOfiB
5kYlQK3TnvM8EIdxb+j2UWYz/J2q2aBhVgZ7TxX0BzEuhE5y6QZ9OPT9MJ1ajeiYESZF5wkPbedI
KKFl+1uUVkfXBLjqCX9f8qpzhAjwrNC3lcM2ZvlsDIW3cyCH6Ovl80kr/a9PankYUAjtLTmcQOal
DRiB2m/vB4KgIkdcN2HnH9oSe9SqAdPG8mNDJk9/Wm4YeEVYBbKndo5WCWcsWTIXMMtNNt9zi5TV
G9Yh6c2RLW//oMhNoJ2XJj+qob9JZdFfmUbI+YshU2zS3qkr4z7KUbvB3XlGE4oCiulskXSfQz9/
HmuKN6uvyIzRWjRIow4FCygTfoC0UHPYs6UzCpen0Cu23tA/JTYtAs9pIyIrP49xUm/tdiGjdqRn
gAMFb3tiOEVL1SIPzC4/p53zEHuMkQOtnujsjy92UtAI4vDgYMTBEF4az2Y0GJB+BDZlz0QedFKo
njC+XDX9NB4cy9oVo/UTVt11PgKtaT1zO3R0nQHRTk+V8gkQFOjwJ2CVsiqfHGRwsN6fZDOk13CE
UmvUSClLADFG9GDSSV7XsX6lh3m3C/3gm8yh/ky03i3qpy1KXYWfOz1EEh2AM9C2pmI8JCXMrkQ2
DZKnZJPX+XwdeC5y1IRaUZJPkpt0acutcRjixrwtA+cxhcfDb5ZBWtx4IbwBu5mvPopLy9Q5q4xG
+doVEGEpV1uiJrt6g6aSHrtIH0Jzlh2GyFqGaTCeaq5Jbqf/hGdBiHuifZ/1TLsuwRNXMd73JvoJ
+Boj+kSvRsd/ATg/GAAqSArvaAkVoHCyDpvEPN9Qw+Rs0ync5nmzR+XDQWf456FgvM4COPHBzYQ6
mZS19WUce+OuI7ZmTbpBOzCVdRCmQjf4Vtp5QBQEFKcxRIEj6bZDDL8xSUM5in5k9yrvGSnCSTRM
Z6SMkKKnYbKxbiFyRfdxmNY0l1AVtKk8Wi6xswA+G7rSdEiQ/M5z9QG3HRpvZmWaTcAGaOdHs0Ql
yJcAC1pGV6xxSRMn8pmsdHOdZ461w9JBc0jSBQiyrx2EH2YjXPKiYJvRT15VNIQ3hPDQMdW6b25L
BqsK9KfeRr0eOfc92JqDyN2vMT4PFjHiOmPmuKLJSssYSxv4LTnk/aUFKJsBuAR2gbbKchv0hupr
ghhbU2xp99ASXOXAMaSXuOZMx1glqEz8GcGjYDiXFLV+mFhKIqfIbxsLG3weg1gSPS8f6EyRFlB/
k/y/j9DuYNSzi4CuSCQf4b8Vm2KKrho7oSStC1gX8Lat3mJWaXZ3ox8AXh1hVlWMVgZbvdZ+xYlQ
IOgSuYz3Tufpe00fnE3eHwbPuemiXHEUI/5OUkFuDXSyRoJaQuwLikfF+CLtPbbBgPWJHDcBUDWi
pmBi+as+7T4BfXnVNITFBn+4XrsQT6Ktr/LP/pC9+AGThanHlA5zBgUgHwyz0uCFAZCO7aP9augi
eTEa57kj/K9nubxzjfZLpQBcOBLHOT7R3ejbcoP2PxgJmjVyCm2VDincAYc10zgv17ohinaCywZL
LLsgHHh5wfvN8qL3h9nyk/lcWi5Pfvjn/8fn0rC6KK0IZ5pPY1EdLSFd1nzFNQZEa4SrsMpZbsK/
7y0P+yXIa7nrUDPuIE5fKi+rTsh6qtNyr3H04ujruOCBfmkpa4bl6eUmnV/1/tL355Z7ZJhQvf2v
//z+NlFO32h5OH6KO/bN+xvpmu0fRwaRy1PvL1wevv2C5e5y08XeXC6KWfqxbNrybE7lvPeS5ggC
SW2novwczde4cC7jW1R0m7gi3IfJK6vt5cnl5v0178/l47y6f3/84TWyIzs3g/9IUgd2yPn932/e
Xwt0lQrz/fHymiXM7P25rGXgRvTp/Mp/3LJWoeGO3Yyo9Pe3S1wykeI+uitEhcon7+WtAR1rlxkU
2vjifr1x5oJrea4cx5JRP/hhCOvUWl0xt1He//3t8T//m/j7XZbXx1UArWnIWcsKIndA2MSpw0yo
06GlLEvhBBJSf7PcnYRkUTGUGkGtDbXh7Dlb7r3fhHMP9P2hDlI84WR6eH9quZdpJFk59dBDiv/t
B5af/6fnOGJCOBR/v/r9NbpSdwVJdTtds4xTkHbcVNkPDUndti00d///e5RvPUpqYlqH/3uPEnRa
WIfP2e9ZH28/9T9EB/c/9BJNRb/+LZ0D2MBfbUol/qPDVOB/wBuMN9zDX21Ky/oP2AFTV45LGoji
lPU308HkDRW+WRJCTAXyQf1ftik/wA5wvVrCtIRhSyAR5BrNXcxfoA7hWPVtTr+HEHIqqDCoFTGx
40M5oTqjzYB4zdG2WcDIaSQI1h7SHoQTNjK+x3qAZiuIzd0oqWuVA6MSW9w+Ky9D09pERKWPTAuY
HPfGJscRiomkmSFsrktASGkxxw2OqcGyXjC+Rnt7cszqayLKdEciRLcGkl1u2grHR/XZvamDkijz
qoavlTbM278kTjjtssjqcD8bRPPhshxsrsOaJ68m1beUfgiHCgL64hJkpdvqezfLFfQJNqJMn8tE
tAdHVA9VWZPajFx3nevwijpBnSYMk9rOhtuDTtPItPZHAxPl2GL8TJgSbiX1PtM5OLcpVE2wpc9F
yhtUxciybUx3uLtyUPLlcDbcisbcqVBuf0PaJIvcXIcKbrFI7phOOAOmvK+BURUbJQm1E5GjIao2
rV08E2SASDnr3rD8jY9AQwmn2qUGgqwMGeuKGex0aMFJuL5kkeSKb2NsW28hPr8lxPyWCPPfXxAh
4GDQTwc3ZKKi+/0LEo1u1eVdURyB0z7ojdERk8lN4hJEaDuQu/yxxeVFrJjeslECKPkUyr925i9H
1z+wOWjp/wog4btKp9/SLSFo7UtD/wDmMOn8Y2ONaWxrFZKdIvsKC0hUByC0t76ZPmoq+xGK5E97
4EMjf/61EqexZDZgA2exPuyBCWLYVAdOcgSAiHCL1gZf7FlQEcx9wMas9qMWhZsI4/mqmLs4Wt1n
e4JJTvwZzhGR6NO/74d5UvJxR0ihpM5ogfOHrgOK+fWgjXSz7tOsTo4iYEcAMRDrWgEQGvtmP+S5
tdJaeB0OOtqtE8XnPksmjPB4daMJLIIFbh3r/49uKNTacSZjr/Jkv7yV48FqsAjyqr3o079vtDVv
VJ6Mfp7NmUn2shttODSuMFzhEBL3+0b7HAEsDCM2WlXEV9bjoYlcuB2dhs80IhhOl3a4sfryq2Mg
ait9jsPQoxQkqChHb/haOmOGwbBhdqnldw5qHWgHj4lnbaFLoyGgr0bXap2U0UuTk4SXmHV8YixR
M98bXwBXX6PjYkeY4eug0Wf3bEI07MC8Z3zebLFQPvzhL56/GB/+YuJN+EuRRytB3tPvf/EQgx5O
Y51AoYYIJI0hdFWGCCj6x8CdzCtLuVuV4drTTRGdMFPqa6BLHuMHhzjNWUJUWKhoui5FZIjmTa9s
VBUWsE3iZcxBPXQYBND4XBPBgWGw4CSgCrz1WeI9q8JAFdeW8YnmsL7L7Pa5zIfpUGlolHO6taUn
16EvcHR6fzpeuDh9+LNtXXelFLqkGyfkh+MlMWrJAtCC6VGph1y1Pbt8uqm85IW0mXZf/sxgfmam
oW0HhvtEH9g4z7ey9pnE13ANGJk1uBTWKerE6z98JP+0bYZhm2CMXGK0PjKMqpIctaaCN1KOB72K
5WlK8i85Uu1NWTsPxPKQkqHZ2+VyQOKQjSQGY5mP7MJKWsIZuq2GNGFVtOa3mqWYmMZ4C1T5jq8l
TNeudNd5w8rLmKqfttDdVWY+TGo82dnZde3b0jeqg2b2+janWbBBfntb42fbaH6I+7lIT/jqvoXC
cy7//mcb/30Ks5l5GgYxgY6S6GJ//yYiNO1D3ymi4+QwhkHWdUtoo4Je2pAkNQGzLa2NyJp93yBz
8HgwjbgpjTK4j1KRHjKyLlZ/2KQP1xUB71IXjMR1ShmbleqHTWKuQLM8UOEx8BTHqj7d6IEj9lWa
HTMAUsegceOD3+lnU7n2ppHVdSiRONWp8actmQ/DXw7TZUtsA0GzcKUOXfTD9zXC+6FVGodpE3pg
YV/rAKDVDNchY7fv1wREoNIN/NOEAhIVyybPg+LA9IzgsR7ItdXIx8Q1kUthCNzZpr3NQZH++96y
5mHxf20jc2nlcOXjbDLvzV/KtNZJYIXkA6eS2r5WjaGY4cQI1/InzXTrbziHJ19Pz5KApUMRvMiO
Fj5cRP3aDtNrCspXqH3hyi3g46ro02DgmGOa1EVuemtqib/xQmw0uRLZ1p1SOrem9ti2QbnOR7Mm
R4tqz4Vfr8nij3v/w2Vh3vuGcrmmGw6hd/rHI7IbjTgs4UMddUG7r6RFCIh6PIeu62+ampAWq8Ev
bLIqbkB7Y3sldsWzRlSkdY66UUKqzIiNi7Q/HDP2h2pj3jCTq6zjWC7ze7KKf9/lHcqdfPKIg+sj
tZcN4siaWFOu9eODrdMQGlgGrsN4unc9y5h3YIA6PgTXjKuZMSVFqM+FDWPJph6AAtikCOWFJY/C
HI3DlNS7CTGxI/vkRkfPvZMdmC8GTsbKBTEC4b59sGatWDtF2nOeFmiPuhoXTfM6xIJopslo19DD
ERWYmDHt9K6FCrwbc1RzuFnRAppwsVXeV1eB27x6EJ/OcdteZ2aM6rfjc2xiqL9F80xExWUwT+xq
8BtBclAJBiTlq70WT7i/c4xRyzjVY0Pu/v1rLf/hJID9k+WRZIWk9I8aCcpVr4dGrR0E5cehJxUk
KQnKmyb+8KS1nVsr7e48BVHZ9bpsV2L32ME4K3aOASnA8M09nhuLtJuB8QXzWTtII0j6+mbs8oIY
z+xHbolyhzHvs5eo+sDx7K59Bb3ZpMyEJdeHR7cRKNhiT6GVK27IaRBfC+8B8hjsEPMK4Geyqyb1
JfIDB626CQs6Q9AxdlZ+mmpB2UEQRAJTl9ppPj8M557eDTL5n30tm43d23ODnWaCo2Pi7DGAmRzL
z0GN9IvkBsArrBcsInv8WvmHJkZ1FGqoy3yvwstQNgfDhZZcMADd9JjwbR+le0b4G1tMIHEFG1/L
o5OYBmYc6BD+/QMyPlwvOQhcOrAWuhibWvW/RCy6ytB/JOwlwJOErGX1TUwMIQrPFrEqEVSR3dCk
YaJSuhhKAFU+OAlCX+nmd4FtIN+VJqLrnHzTmNw2JNTN9g9b+KHIWraQ6zj1huly+3FREGomXyKt
Rkg618Jl331KPZ98G51rO65HEssJzQCYvus9WiKEGCWQZ/NvY0iZLJmzrXJAGGKSeJAmFmB/2Dr6
BR/O264upWuydLBBMc6AyF/P26Nb27UYcMu7lSn2Ib6etd/iaI8kCehm4a+xFo9nTTTjOUtDC93+
IZ0ikznHfNELsM78+wZZbyv63y8lroUwCbY7Syk27UNVmlQFtCmSIw6DlZgb26rj+3SYyazuMesy
7Qv/tINMkV0RqBns0+KHSszi2cq/omLUUepa1fcWcaOmBemhJyHgLPIflDPt2ZN9BpzDSXZBaN2C
rx+2fVC6O+haHNeEI+F5xX3cIbdtaZR1QbPt4PTfVjJkScVRfeSjvERD/ZoXeXShA1kc6oYkMxNj
Te1D85PsyV3g++56Up21B076UkVBcDXYWNTivCK2LqIKtpXD4FPetlQYp0CxnR2i/lq433WG0Uzd
BaIbYQ3qUGb+uU14K3AE9c7GGL6KdP9eOZN7xHvT4zoTcy5xGp6KyOvXVj4N+6Crf/Jx1+sSCf4O
utCrVcGSTpKKP4oY92b22mZwkQ66pQNHd+1z7ofGRgYiejDdr+zs4GJl/b2nC28ne2zffhPT/mMB
zUXONSCPwB30Er8ntSPZEZwgjiqrNiHJZubGNYvqzAX1G8jW6c4a8ENKWhL2xBQo7QObdCI6F/6I
mNPIk6/S0IYz2c3Bqp8h/yybMujI4muK8JZaj96xkpsCO+8FLs5wTrHar0quviT9OFyxiOtZqcAL
9nnlOV8mE3OCua+Cbjw2qfkT/KR53ybRs5zGnj7QqO1dMIoM0uZriOPu8emIzRdOgtepoakLdINj
3TfedTKP0hiqIQkbej5Jt6NxH5mYtwB4V4EHrlqqHjboUK4FyszbwkyhowhCpkwsrqxuzH1jclRP
WYvsTKCPsQg8JSlCPvkG3pCxyK7rfmCE5VgwAnQ8ITibvroN06/Iz/LTTI7fOL37PRDM0UCyxVf0
gGbKXYLvHUHvA8tmgobQZfOTzIQMgrZ3Hg3ydZDlzdGp+teeKcze1xwDh1oBEBEI4abGhk3z4iLs
GjGaxP88AA9VpFWLCdoMRZW/caZ205VGs6pZNW87E/gIye5noUh8ZNQJNa2We1NUFz1KApxxtNDN
KN7BadY2htHEOP5wBgiULAcnFHem1c1pjwN1aosgfcoBQEUDRtnES33yKsrbqZ1/hSOvZJLrd3pp
nIOOZWNjbt+K7irzQFy1BP0YhN26jpSASIw9SxzzmJNuQifc2PoajsiisqkRZWtuK2kNEO9jaJsi
+ewZGRaFGmBD3KnwNkmwckw1ly/LfcrR4N9VBql+bQzV38v17qKM0XgioQwlt/loav7wZM7Ke1Ez
ojUpmCApBMzdO9/c5U69jz3fu8J/xnrMxXhuIbeIh09dNjoXaqAiSj2c+/YEtUTckCnnX/T0e6dD
HpqEZ2+GWOFmmTc6rNUNoQzujFlOVjXOv7XDKnkXWxN5loFfblQAAamA12MF/rU5fndwI43Y0C5x
N2krEeXpuhJMT7Uos6904KEsBg1/H07dgwDYFYDMueoGqEl038nt0DHt1oi2AeVddcZw8Zy+2Zro
YO60od0Y8x8OK6vfG51bbUXUDk9u0cR4jqfH2DCvqB+JCkyz6sY12bgYvfrnoJme8D8pTLPKuExu
iZJc71DwhPY+7SfraU60gLsedOfOYpXL1TAMCGDisNoVtZ1dORbpjzKMxefM9J2NZUXZeTRxSeda
rX8tCUReRQCOalzZe5bu7CeX/oSBbD6McRMYhjnru93veW91GAUEDM2IrHKaPvcVMNxPjga0phoj
82zY0TdAwMzQOVwpJa9HGW4pNFj6l9MXUXHqKZkEQ/uiNeH9SDu6BqwaX82c6PLSttqjVWvdDVQ+
dmGq7rqY0A5X4m9nmc0KJ0MTogZjk40CsF12sGXwkPZDdaMznd8IkFisxwE3xf1Fejd8lMkRCdiL
VPAlScEojqBl0DBpnXVNm+SLQSGT2g2KvyAMLmmWnCGS7qekvLMDjsG8snDgKHvgXF936yqq61PS
Y+cO0a1U/XOWi6cGmMQlRvmyIe6u3OGhO4VxBKjBHq+Xdx1qGa310PW28dCj/XKtYCeMb2KoOFf1
NnqJRAdZRxpYl+nFZaphMCxcZBhTiJwY3ZrqBN6ErziQnJVLUu+uCM5TFFV3wJTylVvDHTY8Y494
4VOVOtEu8S3CWFWFVsKIsNTmzn0xVsZNQDtctsyXmVIkp35CTBpaFSHTKtcPPtoGVIz9VusTym8H
2E7iJGfma4Ahabp6OTKdNivHS59Xj3CJqaGt7kvSPjcpzRtWLAQ3uvH1EGDvjCo+4BCwc5/aDlS0
pNpxvoAolERAbLLoJq/sq8xxoqs+SCvKtR5nh4WfCC4PVzUugmWaW58CfC3COGsKQJ1eVsdIy7d9
lrpXdXfIDEseRDn7iafkCHr/y6SkcRVIPSeB46TLWV6SUgKCKCP7SuUNy8i2OagMbZf7oAJWD2pE
b6fVxP+EXG513bGRY7qkdzeD3HYFMgkrbauz7szGa+K7vMA0EGsV1sGAXIcoRxrgHdxHQHS4z4Ps
okSAYpkmVxsVLbwyaDOxN56nnsBkjUgNnWwQVuG2wzqmXeeOP9wQeaxAQYEW7X7WDSlF8aTdJ6IK
yAJmhkLMUblJyC0qZBefqtrGmz9M8MSi6Sjgae8lM5wV05Rg56Y5Qm69L47YqZ7csP/Wa5+H1CEa
KQTn047r0vXsT/E88OA8fuQocJG+UBnalfdY9OsKQ0wm5aHGf7Y2fWFcmenWdcNPYUubkUOu5qIb
oiiBG8FYZ0IMVeyduHlGHHQauBIPY3qj0f9esfKj7QRoD/T8bnQB9gzwZcfaefL7Cd1aTQYKjrM7
WZLcnqKecxpNg1PDrHoc/F3bFNeWJKm2onbaVYZYR8L+REmNN9jpr1qwcT78xt3YTUj52uRl3HpZ
+1IQ977GZgdty/rqS2BGg5ccXBE/VLRGVuRcfWl7QEEdl4Fjj81r1ZGISUk8Q5pHQrQ0j7LNRPqu
E4GO8mkfhxNRMhPit2rM1GqIic9mKkB4jqmH2OG3+gA5p9PJ+/vcAx7hehoDz0q4NDOpfeinLyYE
u23sEy4krLyDakg40SDTZtuX42vRWyBVE1RIoniK+opc+KGGfqFFO82lnABssgPOTWyc/jWE2VvG
oKySqsaIbnN+xzCGbjJfB+aAgGjQiH3Uvohm5hqPz6ztMZ6VJHzWLLeT4egiyV8FMf5HWIik31r1
Y8ACjrKCdE/K9q7T8o0fFC+GA1PMQXFEOl1HAya4dBktu8jZRxYC3LoM0m0VKUKeHOjPDO4m4nui
QbshklBBIFjjpl5JmTLtx5K2wnmDMDIFQurBaOoabKpNQv7VZMBCpPO/4up1Y5EoCfV1JHZzYOHU
BliU52aQKsxn4n8v5agl6waveKUl3024Hsq/Gp1Zmj+C7TT0jEqhja+BIDRcrit9HXgvqGXvHZl+
KpzqACXksaHfgO6LJkepWKQLnGUx4oEMhbnyOfEp2jIrL+FwgWDxHV3aJiVNaJpARDQYG+klGhvS
8liaaOrozOrYb3WeZnepqw4Bp4KNE0P7i+ZuoN6Z3b4qgk9FRYrD6NmoXSx2r10O2macqm8UR1yy
OztGn64enVDn0mlke+jT0Jjmm242Ubiwx9YhhHIoATxc/mF5yfLw7WYRhkiap0hzZ41I73VbgKTP
y+ucRWmxvFAxPvzrNcvjsdTD+Sx0Xh69vRC1LEFUg3719vCXXzW/dR+7PjL0wPMOBprQNu+jfVGm
fBS/v7PZFOa0/fVtx3oWoOJwW55ctnO59/aTb7/sl3fxlfkJTBDMgsVEsmyGDlGUQj4CpDRvy/Lj
H7bvl7f88JoPO+7jrnl7n/lt/TZ7VDXNqNG/+DbLddHo6dGu6+6GqTCKftQBvRyeFfGT1KrtfoAF
uC7cYDpplcT639HZx8CPD5cz2pI+BlSw628tlwI/SvsvaUA+Vhw+d3FGpCRt0Lqwkf40u0rERHg2
wVPfDA5f9dbd6g3p3CFpQ1tj6D77QaYuErxqqfcePJ0g49JG5GyY4k7O4qJeGVZ3q08xemBPS4+V
F6D1LbKrnNm7I4srx03TW0sdB8eNQQ2wBGMBEmyxQhgrx9R/1oHy7yP9pepRaJsxWvisIirHU2LY
uccpoz7XhukZGcpdPARbTK1rQ0cr6UBXKOn2bSyXsynxcRf4If0xMUAWV71OCoJ1V43zHAKbxdod
rhqYsEWY6ES1T3JdjmSFYaVv96Dt94FwcJMnwBvHYY2oDWqgwE/rarfgEEpaJNkms8hk7QvJgNw6
+Lam3fvbihXb2s+Fty41mH0lMMxt7WlMN1vwGgLQj/4ppNW9qSb53e1awt0sBfICIa3THx2+Oitp
vibUbCamAqcBj4VErwTSnfhzzM8F4YS1lqYW7oesrS40Jqh7OgBzqXadDqW60dxjmfYX+hrPutHt
c73d+DEezrRmHRT0+HVk8xhZnnsVqHQXVuw9S41fC0Pd2kyT9lVk0MlNtV3XNy2Wn2o2OETITpv4
roBxspK+kmgQx1uRcEIVCEshhu86p7ruMzsBV98zx7I+mx2SZaejECllnLO1tNNRhV9VrKhvXNhp
fnktdQ+u62jZoKqgYg25W+69VAwnn6y1YRoRnksFqpTua1gM3toa9UeC5IhpnrTwMJFDgZmDSY5D
ElKcjCuD3gNuEBIvqwIi01gdZ5OOFTDJHKEpShKoV2nLNRB7DYkHOozUpV50NKeD12Gg7Yb0gJHB
Dw+FEb5Cts52KeG53hgF+wFZ7QHZo3sdYOQkI5O1eZTAcpGhB62yuOVPqy/pLFtmrnytRdDuQvmj
ThC4aB4wMjNsyWqy7fbQBtEWfkdWoE73NOSWhJYdjXAAIMMXyy396JMcXoVe60d+KEDrBa87nQFA
ufOtA7+EK+4lmj5hXU4OAApp4Fv1ZXTXRRdW2wkiAMiC6dkWVJJZ2N8kmfcQ++KVKZKoJPRcOTPz
tRNp6mxkmniHTroatGGkXYUP3UJ5tgVIRBVbLnZfhpZwCnfGZwKNIBqjKW+sCCgTnSP4s3F85Rn5
NqiYCOi25EKMFHQ1ltXZFDkkhunF1WmdZcbWShExVEBfdkRKf4brjDsZeBvXTfFQ1/HdPB4Y237g
qu2EOyusH+Lav7LtF9CWHl1T7baa0LUEKSRgOWOHkxHMma4PQNL97qYCjrNOCBTgoy2MQ1na30go
4KQh4MQaNlEJMkQzYvZgEKyi+QLa+dxIA5+2Nb3q0exgHj+ZRb8Pf7aebyDqdU5dq2pUrcZPvoA9
zp+EGiIST4bE+UudD0ZDQBXR5LhTlgniEum7Z5l8AZGiBAnp4BYNfpbJkNFGg/acmaTb5IUaY2j8
8AyG6TQ5CUzABjfwPHz2TZKsM0SQnDAQ7iNfj8MnpVurwsSTBBEu2oeRcUGLu+8m82QKRRdVdEd7
DB80SP1rZor+RpYQOFxNpPsKBDbujpyQNmRK0yaLzHytpZbctmn3ENG2sMroZ6q5dy5EG9weYgC0
K7bhfZ2W5S4pa46RMblL4/Qy2qa+ZVhgSeO1sSxzWzfNVeqXn9UISCyaQVltnz4UpKWSmAuVhRAI
BFpe42DcK1A2aslO5hP1DHn3laCZYDRbx+DXxGOd36JY8y+afh3qwCqLmumE1T97yCYw8iC2HtuR
0fXkP0Wx+GGWo7er59bTNDk4xCkpoKrLe6sJdpJ4zAGkj11K66rmCAgq7aUmRGXVyy9albFggR14
6RoMBLb9JA3y6kpw5nq5hh1KLiGGfb/WbvUyJCXWwPsZz0hK8rcIu2N2FnhVu9cy9ymYI01KPf3q
UOiVDdEoJtHJaFhol/WD8wCw+GB4IExrjtB4AqLuoPrOw1yAr+5Zz6bMSfNoOOgRnoUEakHYes+B
QLMbW4Sitkl+CVv7G/HC0U41OBxGuacp+qUzmvCMs+WHQ8AJeK6AXGAWiaGn1nUREeM1Zwy6Id9M
MjWJCzCzcoUgrzikJgnmrDfccCSwoq2zXSdPEA2BVgA02FDmlwSGruIwHq/6Gb1r9Dno+rK5Nx16
GqVIHup2pzmatbL+D2nntSM5tl3bX9EP8Ihm0wHCARRk+Iz0rvKFqKzKorebm+7rNRjdOjpdurjS
xX3oQFdmZBiabdaac0xGT7aq4DaKoTsWmWmcu2Td4klpnvq6f2589vUe6QCBamxAH86g71PBip+p
6qRL6PpZOrMf7LB0ZpUbavpQHOw+/hUB00Co4u5ZijAsj3S2FxwxcExWfhzVxM1aoRpFVAJLZuLU
k/k8ZeWhjodjQ66kgOfIwOmAugmrHCEeSOAXUBF5UJlkWWP1vTfFDPd1oChsgZKsdap5DN8jhEpi
c3LSJS0QAwmC3qk+dI7fb+0SXESOhW5Yb1JcEsWWdwSHQ+yAH6fU28qN8OJDniUlBzaDmmRAXPFm
kC4QzIkatamAUKzoaMNsKtp0N238hb0Fe3HnetvMbGC/ePljBmxkr4xmDsEtLbVV/aQuXrQJ1iUD
OPVCg/YtzuM3JQCzAXpgcWS0Z22lUVZ4QRbiqFtIITYknDsQTFB8NPfMTfTTrmGl4W6zTjN+KwyA
5q02lgmIQ7TGJGK/x0a6804xHKkDux0KdbL5KOU0bc26WWNEs9vWdY4d3jz8W/64ky7pHk5r7bzs
0DdDdgrZuEFiLHUQqGZ2mZPSP8z6/DhFe9Rz2lYSUO1k3cB2Bnhc+gFfC6rSNm1mDo+hmg2wtMey
94ews1SD30K8tv4I9E++tgntbNw5b6AbzZ223CkR4Xwy+4uesCQRZX9BwnfWY+se0hJHYHRJPUju
HG5/Unqd28weSCO024jkFeqdUr5FypkY2VxghQK41sTU2LIf4xoBmdJPy9aWiNZcoxpORnxTT/0z
fYIs8DS/hBSZPS7Gfd+RUysMFE8tqVwbMUcheLh6oyDtLVp3gz5QbIdpYMnlA2y0nfY20pvkgu/1
URkDtc+aeiSdd0O7m3r/qVx9l1ceEKVbitJV6sTbrKGa8scP1UB7vUMcZLo1jSXygzalpjVMsY31
Epv0qFSsaRspM5OODOyqfqmrUIkaUTp86uzgJO62Xp3P1wc3xvMlEpZOq/X3+uBESx0mLpEZtsIj
564P0HRO7oKPGEo+sVOKkIUadhzBAOZpxHeLL440tn6U6Xl0XrAx0ifQiuUb6lysnso9GKuls5k6
FGhWfROt0WXXB22N6rn+H9MVzioKQsH1ZwDL7anNTvnqbe/Bb57S9f8A7dBENca439ew8oWc21NM
WepEkCbf8L/+banSBaaF1RqgnKXOtsrgXza9ReUHuTxuHOjqVxm7NULhwZAUv5l5EcHk2M5ZA1dl
fc/KSiS/+8fbp1TfJIxfwlyIIaVknZUbv1q6nVq0J7F6Y+U3Gs3YPNffX5804UPbTiaRE4sVMUD3
UoNAnq9k7soOnIb9R+zqzbZYfe9k1pEZKahGdMNM/ktiQxhKq6BqsRYRTKCCSh/wFVUsK7gCoJPo
60MuSxBztwTk1adSwFrdLLjG0yZKjz7Wnz3loMMfv1z375xIGoXT5+JZRLxkhJOdcHDGfM+Sb0Kz
+2Fa95/Xh4ypIpwoW23M1XM8p9geSsD8qH1vM6dEg9qQeskqDkJ6TCLVtD5AOkMyQ7u8P3QZ4MV+
NjFGstoeNc/8Rk5Tf/TS/ICWG/BpHn9vnVbbWhXXb9+XOzVDpro+UM8ODeWyVB5xEc8kalDRwFh6
/eX1/4r1n53X0EnpfThMiqZnopFBZK21NXeYXmWB/w01c2ysFRwzwY2mXmrHmimlgVvP52+MgPDw
NgigENEMBUwFjLRciSvbTP8V1/x4GcaHwjvnkf4K3ZtuZjRQ5dVfF/a1GySr9+ZkvRmm8WoPWDh7
EMJEUTxG6bCblwkOu6mOrIm/6ph180dsq3eiDmxUfbw0vtA7VxsfUGC+SsIikOu8TA4rEFyfGG15
b6PtQ639dIX4jvjyYeocNpuNPgVolo6lV501ivyBN1IyN03svaBVB3aU3L8Cb+5QsmRkVKpBEM83
EBjZ1K0/+q8HST2KpoNKjtXcb64/L9y23WsZe/b1d789NS3Wi+/6ktdf66p3t90k3n573uCvtvnr
D6/PW6TtEVkgLnVe0hWqSuIMZqsIaDX8AiB0EQVql9ZP34GLp2FHtals1nQiVgAbt/T709Dpoaed
yyzyzh0e361TAIqOSiegL/igSe8uAsCMyALQdItnfYw5IeWIV2+IHoW1dsJsbRfnOFQsKHS2xa+k
R2tjSEl9mPrGfeKWM/RfCqbZXQO4vZrGrV13F4PB48ZxT2LEB+nl5CX7Q/YIOZeU0pnFTVXn2QnW
wHmSxJHbJNQF3Vq7iwsAClrTf7bIPPc1kk9IUAS61iYQqPaZbb/Lmq7d2zaQf7vXdyYa5bAkk3jr
KOPJyNoJZmjMojtiLvZYY8xM13vLubU6gnySVt5PhDu1Uie1MDKPnZ2A+PdId8m86ZCwZWGpiOI6
QWS+pxLJXr83frkuTOAcwLzM6SRlVvaOZYkSjVi2LnP+PL7phjecgHx/N9Ki38GX+SEL7+I68gEy
0r3Txz+FXeln8vvCOIYjnwwvY27u9Vza0LeAwuksfme5721vOLKdfSk7goiXmkadUc4/a+m9tqYV
79q1ESBr95a74yX1E/QGBp7g0vJ2Xp/A9hvfGe35ivVRWCZ7iSR5JpXu3rUROdHvXwqw8mXOfdaP
zW6oCZFP3EXtkXx9aT/ZZ40wPJxnw4lJS0nJzMQ78YzjpD/ZYl4CgvaSwIndX009wgJeoIdJZGud
daKPWfoauuAOnm6+PAk2K6Vt4qsu3yxH/HAr4pbWpMCAvtq8XbXQPd3YyeXzWFG6aqmI2lI0kRT8
wH3alfeUelnlsjm3ku2omQcl1U01LfXO1mDTa2IIhJ7e45r6cK3kfoyH+wwxAKgJRZQONAMyuMBH
+i2l6zy0NX0LspKd5rbNnfPcgP20aF7lKElMjN0UkKbn2KAJTHD0T81asLC22rlqQU156jKV0zcB
Qm+TWON9XrsPnUOtorcf9XF4S4rhvUoSCIzTIaNmb2cNkLC5/PBc9GfgqTeWxm0hxvqmrqrvnH2M
ySJ+IMXgB2uthQTF5GjO+Q0DvU5f6acj6xvljF+TIb4ULXkG6O9TgaBN2qSSpOp+qcoOYJtcyT3m
jVvOn6X0fsGeY0FsY5rpdO5O496SP9HAfA6G82E+A8DPKO8wUC5t/WPWHY5+8jV5OcUz0kUCcLa3
SWl9y5e1FGDSs5DD6+ybE3uiDLGAF3OL9lQo4MMgcP/GdZluMx22Dwvu2znWX3vPScIMnTB1eH3X
rq+DXoR0MwOX9jzlZ8vrngwP14Okm0jppAzsiOQQtDqrDNBlrUckiF6Z9G7xCxTmcmO5Fk16Pngu
oS1DRH3O2r7ZV0tFq789J6r/1hd6Rev/LfXyHBAkac4GoBe8kUQlkCmQd82m1+y7ZLLavVGZlEFb
ahRoyI1q9MPRmG6tAUs5AoNsVvl+6NobZ6Kxweb6LolNZnXy6rANifalo8jrxPZNP1O7ctcxy7QJ
3oySo54IckO8mNKa+DHqyHDMrA1nz0hCM1asfXX17MnscZTjhrQf2AprlBQYiUqj9IuTh9GKC5C0
Asp/ZXvQOlgmYPnRCR+zUT4oS/se+d4jR5gA2Im5fbifY4aestlqMwFZZCJqqr8jW/FUx/YBhz4b
BhOU0fhKgcly9V+Inyvl0yFw88e6np+GfnlrRugEvlGcIEnfkDOjNhqnZ7DRPxoUsIz0B8KQvLAe
rByLitv7n4atyyAdSLNKRmsnUx1FjT0ETZXKfWXVqFwlUpLvMVq6jT9EH8uoD1vIHGXBXZlo9zZk
bphCCGroVyrrk9LEebGxKImo+UGmy5ugrpM10mGX8dUoZGidE9G7cm1SPuVrkjovdC0ooikqyGS/
fIFYYs40vAegrHvVfov0CGChq9/qpXbJDBCNABYmgC4enUIEcWR32AuLhupV65hta7/5sfrIB9Z+
ayZauxu8yNhJCvvB7LM9FfKdZpIIxsxrDlgVsHkNA7o2U2f1MM1H0xx+Rj37l1wt951DPESUlHqI
bIZiefVLpyzK5Do8APjmpkRNAIwDJl/yvMgfWortSOUdV0vfnw0QHRs699SPyqeyMzCOtYja6oR0
1JFUtAzE9By76SX1u7e4IpMODisZalRTN/SSPw2aAgfcT+SHlaTLJYwlQqMRgTChDDWcbuGicTwz
4htQg1ICXUzrpl6os+ou6YBDot/6q4xeb6JT7Nm33uSIp3YGX5yj1KuRVxio8cjFzehTOFu+Jbqf
tbxElMCPiEXNuV0kh3jEK6Kicb+ouD1YbMTgPaRwuiwgGFGDfL122F/CfTNoP8tfuTEeCh/ZE7HN
jK+m2YQuWsbN0iGtqlTZn1JiR3YAGVpSRv3nyCuapz7LKaEIOexZbqZbX5FEYPd5eq7s+aGln3fj
i969cdLW3OEtIYsdiMONUfpNGBvmxTeLz3hwl5sIH8Vxoic2+m57o9YHr05hMxicXrx7zslcfSfz
VJzriRK53iwVkSRsEPN8rSytWaRdofDyd/PzXJTGgfrZnZOhnrs+eAryvFmGZWv7+9x251MqLTRB
lPVjZ4Tgr5hEDQFDfcwl9TGmktvrgzGj3NN8lOZiufdo3MOWHVdXIqJPEi38mxWjvyucaWUHkTUw
oPo121rcTEyGQC0V+N16InBDSf2Jterw5EJr1JcnzwbVU+i2eXZUTYp9T/drAC3z3BtTucMVwSox
y8y9l3HJxb2tPVj1S6xq4KXrP5zYmHfG2sOHgrMZhD0KbgMkBcJE0Z1LudwmS8K86rCaaXR4r37P
4XHMStwkQ/UlRZ/uLbNzbooFZ5XRpQeHDl3gtHIJ9ATxjxtZt747IZtT5MQ6ObaIgkpwINxRbAkz
6/cmMaCbPluczTiAQZh9jeZ62fNqA43hpabLP+vUXHr/dvL2o9Xg8jf10Mx6Is5aOt0ZnHIxGDUy
vGEKnNHhNfcg+Y0b2D3o/MwcMaOpEXyaTxrOPMWWIYFVOyv9EA3WUfOxGCUsJ4rMyM5qGpiwCHD0
28d+sRIKgQYRINTMMdHRxFg0wkZtFXoJa3dHobxDHtOH3GaCITU6aFO2cJG2M4LRbd8yM6WSP7b0
eOdwyPaNQyFea6grStl74TigvkA8gIlSnEAoaZTjJGtF9wSw6L4esqNB4Y8VlCZxL716OnuPq6FX
NSIN9FiCSWfnN1oKfx4T6FZ42dYQ8UxydHeJp9a9JNlU7Je+u2sWcbNIch8nt/uWD9pPX4wCLSmJ
N/Eqb6nJlpIlBwK9DlvXKD8XFeZjFoHlxpsYYRb1Keb5dhkqUm4GePg+zG9AMgTGs4azaqbNClNL
6mpbu4vTrVfO8QqY/ZVHkJF6qnlInKZbN4vO63+LzeybuWSatH77liASo62ZdCMU88h8buZ0vvNG
jd0n478FcB9AxTcArY+11DaTEUcIWXIUXgCamFxJK6V3BlGeoVrUkHYRQAUwZQmk6tUaUxB/Fhlw
Z9+aKQ3M9XLJ0h9FZfvEt1cUUB1JiFwHVUhUyDDTCEux5tiXvGrXOAIs2bFPEazLTxReSTGxMrDP
hK8xgur0yJw3XDLZfR+P723E8iNR6lDFbNiWMbvxM/KohlJAn1GrZZqAFJ8lk2PAa45zK2Y10ycH
a2JnnZWgZED078x2jE6WU3BX6kX/aBnmIRM/o9xPWIOjuJ5orZ6jLLlX9qAdI3rSfWwQ8JtW+JQS
4yyzyQtrL0aAVQzltqRGuF7j+lZZlIYXP2/Pc2/s2ooJY568Y6Ka7qhjvspsQbNnWB4Ko7hP2tI5
EEces+aAalTZjUbSp3vHfPiiT803biFCRzS0nt7S+Ud3hazVVPJMs3416ULtHdV/VlkGUM9OH1EV
r26T6WbOCFhRqccumPWFrMbXjlTqxRlRndDzmByKsw65zwlxXIGT0SFZlo926BRlRftG6tgHRMOO
inxldEmQwrFSZieur5RaXnNvkzwFwQvzj9vgPq/EUS1IaeKHqhkE/nH77EF3thEt05Ww3woUEZY9
eDhMBgzdlfg0FkPbVblHDZ2OxDadmjDy+8+rNf56xMqqBzaX3iUYkyKJLXR5aeyDTkbJpvHcs+TQ
hlVXy7AWLBELgyignJUVCnPcn6lLP7yjSOEJgrJ9+2Eg1Tm4WiiuZj997O2zwwUeRPa0wnzs5WCj
6L9txOP1WV3fodD08bSCKUDsDY5yNyQSBVTS+px0OCJ2jxDB9Pbu6Ph7bBisCjLv1rBkHfotQGZR
ZRdXp2/SAoRrcgLefcRxl9qXFn8LXqBvd1drph5rkPnKZ/b69MyW5EDv5ZwbOYtN3DR1/pmMsX4w
HIrBcjG2uZ1+VtA52VjoxGeuXntjELtxpIFblUiYIu4AQFnsO5e+2ifbFT8dlCtKAAM4Jk1kepqw
8Sx8WM2IzRvZ6LaeV8QoDU6vwjwXu98KinEBO8znTPCSpIOSw9JGx8LiiKOLgtuXGwDE/GfloJlN
i2fRTrx1jtWYmslBNMM9vEKCXSR/nkSoJaMOtpcfqc31mS4IpD+G1NxuyyAW0bdsiJ7jfmako4eE
fI3driK1e/S1X9ZAJF7ZguYeFjo0OQbqDmsIOivCyzRqVyCrWxw6MsvvjYZanDlW1sbweI+8zcIk
QQoxmkSPZsNNalvfXYPxiNjL2zphRa1D+o9NxvmE/jFyRu4F+04bBSfJtB9bLpKZT+VJ7Zl8Ij9o
svlbr9iLkV7MbJVysgUxEsmcsTDSUJlJGa5HhmYkASgeizs5EScxofCgwLl3ERdaZeGFykg+r/PJ
0rrHIq6Oc3Y/mPaPpGHrAA0/Da7lO0AxbAiTz4m15FQN78nCuTNqDb55XWGHRoQCWXqNjrwThlXt
nWYqz5kPy7zDQCBVP+3KhE2uZ7Kc94pRe3GSfjqNhji0un67SEdeulb1l5qeOzluwHjzajqua2Cn
GNt7MvLYOMzim4pHcT+wjNQns8PwV2w1yxzu837t8CwhvbYqBKGXHSrlfIMsVZyvD9qgPpJEi8Gd
NfaWUNMbLVY6tMAZebXBJuRMkshbMoLNQzZiXuZJTw/RghOccfSRZvuwX0z9sbF7Z8dYYp8tFZ0R
o7AeAsLdsMU/tF774ReGGbTSeEjIogr7WduODpPkelHpK9EhUeJdI642zPr1+FFeO9kzzrQVWioo
gvItbyafbN3eB7TIbnbq3Q0CJ/3Yewe3Lfw9RX5ngxaBxl2rh8Wod8c5x/F0ld0aarACA/6Upjh7
LAyGDZEH23HdqZmdGW8lDZi+pvXHjRgTEZm+ZwNK0NzFzcD68cHOm1t3irGULWGHu0cC7FstQFxL
o3Zbs5JB4sCiqXDyJ9HbFTKcLxx2XuhAHmM2nPB7oR3iszVzUHek5YzOa994Hdsglksx6p5Ktq8d
K+OgnRiDrgMR5RUY9MCkyaFjOo4KzeZm/1yqdTeqXPb+KSGGLXe/S1+C3j2L23bTTuRaoIw4li5d
fyprA1lTd6UOsmSM5vagQ4lYc6nDwRQoOggj4d0YjZUc3gwNwzUwY9a/PvVvtofkvAd9AbnUIC60
HphUr8fJcd61EW2aMPDMmziGrh+YGE+C1llt6WP8srAQDFm6MtfDQDFKgEE00XcJlwDCFOOLGI8p
5J4MtVrgxlKIJbwxYtE6UcjEVUdFgXs1BTJPTlRGzYAByzQYanLkPn0/KFY9NB0S0uc99wj10yXB
Mjl1bvK5mv97WXyWFVcTQlrE3oZGvNxqO/eGp9joX2cuKzxKkFT+vAT1jqZ3huebhLJnIxxyRqyc
QMGgInmwvYXyxvzoHVMjecdFL8NqxIgGFYJlCU+qe3c/lzZb36gjCi/Xv3QM7FTLvBAkKGPvLUBd
xmRnvFC6hgwKDoZY3x6QJyIT9AFyzdTkCGB1McpH9vG3WoxB0CXV4DqSD3I3IIpAs89ILmc2fDlP
Fx1LPgwilCrN7NOX8+VaUsdGAi2RXTwyiZoSXDaHmnBu3LVOydC+7KJmpVzk5X3jqkvKILPRys/e
UC02Yr5No5fbhdy8ViyHMpJJaFM+J5Cc8/jHmKjGk2bk484fs08Ql6TOWJhlyE1PzcE6FxkCCnv0
g2LibvfmO/YkyW1LFwqasJrfhiFpcYvUMVhGEsNKPIf66K3lDPWVUtA5tBAF771a/5qmp9ivzQ8K
FSieq2W5SYWTHWxr6YIYs3qoUaCqdQKW6rY+prapLtY0HMuBzZ9vCPNCIBpBogs665rscp88Xdy8
EFIq5Jto+7mcG5AHm9YlxTkeizDtSPLxtOrTrgwAHgX343qFdIb60fvzC2DOC0yB27EGBxJ1A7hG
5l29E0dq32xylEFbjzrzuF49tt4ySLFK1NeRYPJzplkGFavQSFIpuONE7H0swG3dAp+zI/K3dTzk
PkF14JKOnX4mbvRc5+1DtYj3fk5+FoVzSMaKUS2zFbncNjmtlPCJL3tqWV5bIxVCK10r+wXLXbHe
RO3EG8mawt5ir1ZIiJZxQ7Iiih/Cd1l24LuFajlTfNMZkf2CXMfCPVwn7Ii9rW6eMc2RGx/DX8xo
eKjsPJzNzvtsdO+YCx93oHkktw57Vt/8iKTHNcvFpSv7efLok4sywM9c+eW8Ad9HqgpmlqVi8vUG
Lm1BI4XJL/t0MFNv4sU/rPeumcllV/JxJs17nnqGu04HQ6lpPREsrBXVupyYrGgnWtzKXn0XNdwM
eoVbWlLqtmNxW6PD21w/eTfg0s6cmbw+7UkNQqMdj/2NVUSz+Lfm6g2eFyYCws3kpvcZ5BK8VpNL
pCaX/xVEdb1dYjJyMEhcNLTT1BY5vzEmBKUIVLcbhiXSw7YYNl6d9cfcD9Nm6CzSd5hVavy1IRDY
tjb8YJ7FLVkpHAXhdgxgxLylYqn268/1GakVS1cvLAakQkiGuqjlTAo6pvNFjJECk8h7rc+VDHDg
kTZ1TN7XdbvTuLoZmBZ3kkovOKLWKj2TTlKRbOtZQCtNyiGVRrfEYbBtFBeFh6epcDpOXskcpsri
0yytU5d72MdWTlaWVofCpaJICiYCO/ix7J2yGYb12fbgUyXr3r7USLeq7R92w04lKpmfE0rQbtL4
+0LTnS0rn9eBJE2tY3PH1Q8CF8vA1ZrrERDJBbRWCqeKALZ400q24mXBEsH1/NAFfkRzB0OGNlpP
rWmnG+RtDrN4t5YrSAomdbFdp00ujhpP+rLHoqFtlxb3GfGhXHMfNWeOLCj/RWKsMVLtgdipGCm7
T9dUkBSE7i6IgBjuDRIzQyKGn8SoXvt1l1V07rkfCOlOY6ZpT6ddnoz3Gd7usFjSz9Hkpu+Es1dr
5pSTs6xtcXFgQOoOMRJ/NJYLkpLFp2S8Xo/jlY9UD4JP++s6duOlo9BgoGCf6sNASCjrRk7ZZFlP
Xttkt+4svoryE4zZ9E4bVJ+JyLErhPgFml6czEfCduZTa3Q57mfhh7abNQGyhvwuo/ZAXgucfc42
6KLSpwdee0+0c4JqTMyQl9hhFEYehPvO4A46iqzYjv70kqs5Cf0uR4QzS1r8ep8GFA8JAiTCSB+N
6KItjFimOz97Fpoobn7cGiTfe62/HAYp7w0+4zlzEbLNgGZFOra7br6TVLwWdEteFr36ldGRENjt
0OE4e8C36NcaeBowIwxiC7Ga+t2utxRzbMwCCHNDTfhmBVW37e/BHmFqgWL8aFgob2qGb4w0A6I+
U2UXyQ4+sCjiVZpe3U/sFh8XBJwKPckfSJ9//QuhTP793/j3jxpbGkzh/rd//n3/Va+pIfLf1r/6
x7P++jd/D5/+/flfftXdv1yeds+/P/Mvf8jL//n2ayzJX/6xvUaUPKivbn78kmztr28Sf9XrM/+3
v/wz6OR5bgg6+f6TXjL1t76j9fGXvBOf6Ot/cvev7/CXiJTL97T6+j/8xZ/oQcf5G9nptnAsE3aD
ZfsATP5ED7rG33RgCVjJCUJxAAEAGPvPhBT3b8L2YCm4vg7+EAzGP9CDAiohFGJIQrrh6+vq8/8p
IeV3cAMiFmBuvBD0F98xnN/4Kr2b6Vo/aSDs5o29WRd+Bk2LECmz+cM4dR/qmaDokBAJ+4h/6J8O
1P0ftIO/UO1+I6hB+gHLaNueAXoE+KLx25vXlV23ADkWKl5kreHR6M9ElCJkp3CLex/Xued8IcD/
/3zbFYbzzxgfzMhDl/K23bvCsFoSureHPBbMlM3l2YZrUv4Pb/k73Oj3L/ob3AjveBd5BBocUF2p
5cFwEYZuY3Tyadhnr//3r4di4b+9nWdAd0OdY+ouirvfcZKy0BqEie116I1OqB/2YFlWUR1rrspr
WeeSHWutuY0O5PFwZmt28csRwrlrlxt6jDhaUF5kWkQOmOP7QTXTeh1bckaXrrSBVFjYMaWuyIXS
3yJ3MDY1prHdXGJ6pDjJjL2ZOPFkZ7kV1c/VQ2OV/Z4I8w21FyBN2XgXUQ5hKYDcxTFYPS4yC/HZ
VaFzdb0N5JdTUOxr/Shq8xEEscDCMxFAOeMrWdhfkGF5GyGwO0XI/4jHest9ZnctnV4sj40gsWNP
k1tETxeVmuxGmvQwjou+jVwdjiPFJYM62cHpvst54sqzGKDxWNfV/ALQPxgr1ePmsFfdjxtQLbu4
I2mltn2qEnWkWfHDqlkyRQt9kMr6ImD0kjbtB4WGl3FuQinlRbPBy5vEfrk9R3bJ6PtJShe5QeN8
pLTuSALcF7TAhfMJ4bRhCwVobhlEi054fJkk01PTdB963HJi0KlXqbYjO4UiWQ0hw4ETERL00uY/
6H5/kWsLfNfiTJh4HR2TlzLjvAk8rwyManmojXrfjMW87dQYbTlsB62d3yvt5CBCgp+40GtuqBEU
WGlTY83STLdC1B8udeMspdWn5q98mV4SB4dujCKom15mwpODAlXHUKEezd3lC4/0S9z8rEr5Xcm2
oFG+Lp8yqQVKC+Y8K7fu2HxE+Bs119mZFf0/yxleQJZ/6WO9Tfu+CNfXKa3pRZ/tu7m+d1qWzrkU
bBkXaKQ2FS6WN/TLH7GCNZAQsFJXGk+p660wJWGT5I9jyBpDBdR+g9EW8rFFDaeUHDUPS/jo4KpC
17o5EvuK1bwWXxqElj0y8kCUZNXnGrST0cACmf6S6wKwlLR0iMm4IYwCW5gFgcEsuncKjMi2a/nT
r1FXaok7bVWen8qcZ2uL9aUXpKcXBBtF5uIEPlh4w6iBtnp8kFaAU1qqpQz0AVmrnpmXAicRAsA8
SFo+syurB9/oHmEKsXoxjJs687HZadSzLB2BZ6ElRyQSWxS6VFVbrh8yToimKdg9Umq4MhuTvO24
ZPiDod1fT7TvMei00XcgOfe8FrSxnjE+4mCMEDQb2gK8ex8ayXhhMf0AKOCPy7das5Mj9CUkNZOG
5xUPoE3IaI/lsukFKZTYXnGv8O0izUC7vOSw+uwFj4mTH9frZpqrZwjTt7NpxxQM+w+jdeIArAAE
f1rywvXhF/jElAwmvt0JbTi0xK9Cw7YOtfswKITk43J2TTc7Kp2eWWM52yHv7pGmgchQ8gKx4UWr
OsziisN3vfJ0sn0Zd6u1hcDOmduwSNtyn2XRNu2ieGuvd1yNcjtw91Qpdv6A6QNjE/Y3YWaHgYKL
MhuMwqi8YZZwd+YxHHxN/yqN/okcytvcNIKVexIY64OFQyWQijFedN3Od8aXweUYS7v7cFcvu+sr
PHcO8cb+DAc3bjfcznMwvEZDZ7IsQ6ddgrSjhD2JgPFzTQhe8BuXx/Vy8mroU7PJYBb3Ker59KWw
XrvWFDvdawiGKJ0Hm7SAzOGGTAjanuuZyhrioUjnFqecAaaFIf86HKEXmOVqI0ErrmxF7lCBB76M
+FJ+SwuMN8li8YVEl4zpmTMCbRiu/wgxMnokx5Bfc1LFYn4RKs5Y7PuHxXIeE4tmJx+sn/hh5dcP
qYA5Mox71VUvmpl3O4q9+AOIsVr/flr6ne3Wb745vrTD/NL5a6U6uqMFh8E7RQ4TZ9PL2gRDHvGk
lnbLoIr+e8TyUvM5UcMyxnTlR5faL221HeKG5PLOgoREhcLmamQso5dlPYyieDD08qH021/+4oYD
jv3YXO9jwRldJg6X1PKdGJDK6DQrA6r9FNRRDAutPEWLvCidQwG0H6MKvZqEw4oG1Q0mjTEI0BaH
NUEIB3OCXFFnpYfNbtDN06UrNGZNH8ka9dUvGqKMnVn6XPR3UGvahfpbjmmV8VPz+WqxlxHdqM1H
op3oc80vMwxoPiS1AbwImxJfH2iX5foFDQ2JbquS0/WCByL3gT0J/zcFWaKTIEtSyTCYR9Pa3ruy
/8aMTFCymWy7jBPuk9a01WX54Ap5YWr/SKz4vcuxp6euwPS55DfwkzfKBTXip1SMpqQIe9Paqq74
XAynCbJ1VKPpuUZa5YgXuqWFmkpMcjqm22hVuIxj/uCN3XyoG6QAfROhEnTlQzZXVAJ8YDZe56zR
1dggK26hpJsDYywfuoqbwpzGe1En8HHkpa0IxFrl7sU68yV9caHp+iA0IoOI8Hhijj5zConBGWp2
7Cg3vfGlwc+/E7a5bPKsJl9m8n/1cbUvsSWGSFya0CCEVHp8BTBbyPxtBFcLdSSNO/bkIcpFSD2/
+G4SZBjBt4yy2r5pSshPaQJSCMPVLM/d+LwgQdLd/K43cZoVTruE3uS9dy0MU2USvJFgUGjdAU8H
/liXnVXQx7LY6jYvxaT6U9rLtiHzFW0GkWj9dJPzX92j0Z6jnnTWwXxDXxV6drkvBpY1UabOY9ar
c+agm2nt3UCX+mbRYD0JBTmFFFUC0+1vjsul3NYjbzWZHyNJZrLG85M0krL7oo6D08KMi/27pZse
kHbgo1boqqN+QBhGUuwwSlgjBWE9nsWXSkjb24EyLiEU5c/DQnndxDpATxmgbJ0T3O0szBVI3wmF
1XQG7TX5XUB7qEsL4WosVusEmI2xP2ZtZQU+vWI6eA+gsz8FUb5B3msf/8HTeew2jq5B9IkIMIet
mJSDLVu2N4RDmzlnPv099AB3MY0O025ZIn9+oeqU0AGvRhXJuzEP29iwS0ZIrM9Gc8PB9yQM5q6x
GMonMosipFzI7CbPgLLEtRYSztZg8xD7xdwKanOUl/qijHpxaJf0NRQ4fAbEHy4ZO27FTk4bxK1p
ScClJOJIihj1IMxPyjKS4mopB7zKBms7mOP3YlQEmioNgzoNUJRm2nM33PFGqwzsVuEvAbldJJob
/tvPCs/0Rh2ZvLQ/nHbjQR+mY6iwEu0m3Evm2CMH7Etm3sEnJvBp89+LWMP4hlnbqvNFFpajNcUf
yJri1VeO4V3JgP1EEbVBiVtbgQ+Ccy70EkF8CGGAAKGrCBmaiGSpMM5ZYrUu4SLEih1qa5rQTRqp
91mJn5TIyB2jG8J9I6sF1nbQV4oVFEQSUv6gyW38aTLPKpNC0sn2Dc9eIg6ZKCesFzRjB1DkKzBV
OFZCLvvgtqRl+hkMbqogkqpTDFmaA5iioAs6pMu42aKwEredXD6Rck+VVLffLbcmY6Af5Gw4Zofo
W8UEy+gR+h8BnSsGZXEsKl4nmbvAZeWeatPPIg6SOxUZHjjEAAzwUu4WjtxasGIKPF783xXFQREb
Zsz9EhBapieONXkBwR3MiSjF5qM0VjpqgYLptyqDLGWmtXYS0obcq5VJhgV7EoJrpv2EGR92q5eJ
izPhhPY5c/G1xHaLG2oqtdidzaB2lTj+SruBMMY8pgNJUBZagJUsbWGZVKOHU03SaIKiA2lcA443
iLZ2ewmlgCCLL7ECRjuUUzej+7KtrAZuMmqfeT44FFs77L3DNY9njgENTW0Y+AGPcC9Z1xTK2P1O
DQ/icUq/6IoQn8pM3apapRbOAdsozCOrKuSJjsCbyxiKKOFcK+jZK0T5dZU82h0Jo84fZlkqz7Co
BFuJGAATx8zqI0qfKhHv9DqLh6ER+ZZU94RvUbbIbY3JPeE86mTbIn0Ao9uQOKWmHNUYJUDBYqFe
dmzmcrtfB/yTqp71UvvpaVjZ/bGmZDG+rvF56KvGTx7Kv4W6gNLRKG3hDsabWuZz1VWSECa93qEl
S+1WZMLMLPOR6cOTUTGklkpj1RpHu9CElJzJQXdrotkZDGl0IyNhc9T/as0UuFrV0tjOyYsiZqQo
yuO4o0Y9awzK5QzGTGwqpSfJQ31oKS2Qwwhi3dFskpZETUk6VdViVm97mg1C6yO9x5wgpp4+I48N
jcBTmgn5QWu+damkOY0qPMeV8SRXZGSlQt76mbKq2oCJo0qhamaBhx6MInauWj9IttagxSdFC56D
E0Ik7akFo4gcAX8FhrskUVHEk2MHYJy/m4B1KQHJYR4qdvzqy1i6yJEE3RstRC0hNgqHJT+nzeAr
6gOtWofI3HrG6dPtqKzY9E16gFppJalaBkf4qB0phHN/mLivrdG6wNCnI2dkEPUjSNW2KViTmKaH
qfeOngGqwvSlNgRzGiyz+yw8J1ggdwWj1yDTR2iV09dK4uRQ5D6TUOm4Y1DQu5NE6/Ducrl3ZNon
ie4YamjtuhHDtKk2LB30iS6u7Y4ThEBXTZpxq+NbBYZsbv6WlnSbXJ4WNp8pbPBQa4I/jOuVlqk4
pDTRV2oZRbDmjREdYyNZjJo5LZmookyNBWWPqG+3CNT6MDFnj48qKkOHCcS2MEVMaAbEnZZ5Q5G6
AoELINUMXP7isrXM9FCO1anLcE5b+uzLLBWNGLhQpC5QqiKvwt/m6IXyXkiV20hwoQaWCIYQfYwJ
CqHvhsRVlapmU2n1Z6lCOW0nCQ2Zuq9FqHpAnRZzgkdVQ9xJ85u41P/SeQYnxXtoNdj7IyLHOf+5
fpkXbvW2eBeJymKlIu3msrqVsfBZYfFjWU3zlePfJhXSJjGNZxplDhtX66mDmulcpJL0T6VpfsQx
BVICGGkjF3Bu4FZ7C3QgeJOTZZflU6/RyQZdGdmrvidRwnYjFupozyoaef6Z50JlcpiuLv/AHUC9
OzrL6WNgYEsqRPTmr8JkFP6iaxHJ4PlZNhmBxWiSQUuSaVfEmoton3yXxVOr/l/eVk9DHj0bRfD6
t5bUs5qWPSoIoso4VA3hoIiaQPiZ2rDiLB8AOmWCfPTSC0xXZh61qUf2iixObRY3y6ECdJqFvALe
3ePUKLc2Vk+K3kBpEoFIJ5Xk9Zky7VSVV5Pp5lbV1KO1oLJiU3ISAiYpCR8bVa1yrXBxeqgp141Y
DnhKUH2VDsUx0tzLs/qF5PrKnpCBBavsEz+R6oRVftVXsYPENMmdK9q7DmiT01PYAzjhEAwqlLD1
cO2UqWE6tC70RJ3wv5E0tkKw86ZvbEPtdRwW4g5PDDv77YwsBjRm/6tHRLgl/t8CvajY4sptSI20
7qYBeyLUy+BkNzkbyFoK9hmyqQ1q6ixPi61elobN9PkFaaXlrf0d8qbGneuHzAQDoR02gILjDe6a
Dx2SPf4qKK2rc29wO0ZzFh2zhPJnVoV9KcpP2di+GUUHT2PGCTTk8zk1GosDBaSLQsD2bKSLF2E/
6CWpILe2nZ055ghbmbRpoUIwi1K2RtNAaM2Ei4z0TzQNS7ud85VoKpXTVlAaG8Um/vSsUh59Yhx7
VPQezuLCVxEHH8qUwLWEBbciVsJu0JInLL35rpS1m1IryqGgCArWoz4FSiwGpYc+t+Wegy7BdllC
SsDkVwnD3K4FnBaKiGxnXpSvqAVC2lYX2cBSpqyiBmue0cyPjScbhsrtbJ0QFjW7fsx2gyxfsrrU
DhNgBzWsR/8vkiYHd9MMEQMnvC34OP57Vuu9ldkjbVoS0TVZFg9srY0odQPDYpwmRs641I9yyf28
h+VoIsWDA0MLL61CClk3qeSM4GopJZ6QVrH/lC2VnOH4YJIJMeYyjeMjSEC/6bKI6W+O9n+CrdJQ
ml09/p2LyQtQ8mZnSahM9Zapa1OGPrbOzh5kgicblVFrrT3ANiuuDHWm0ZufKhfeM1hI+OYm7LYp
T4VMs1AR8QbKrLkkTHIUlKZXsVkM01lFHRdbfmEkjT1w9kpRoMGrsF5NDQEvHEMmzEjMXc1Mvdxs
wKaq+2xuDjpA9UhgathaPDHHqaRiSZ2ESRvvTOH9Kae4ajbSnLJqXBWLqijoJMLM3jz0raOu11fX
K7FPBhRa3Jy09JErJxPYlc7ttx6ojOs0+RV/xCnOCrcN44gYt5DW6F1vpPEYOnTckz81za7MgV90
xBsSl03kzCxlv38r7TRKek/TKMsBw6HnlLjmubinAxPfH8I/GApmvLJGUE+ZIlyGpPH0aToWhbSq
AuX0qlbCV8HWMkwNRxarT6vBpTQiTGOBWEr78EMXfuWFFTLUI1xJSEqRw0YWdjQYLsrAUsHAjwUi
M0NIdJIa2A+rSIpvhSqrH2/wN4+CSgNhLZJm11b6U0yc77NVJ37xAkvZRcMV2IMmkiZt1CATVqVE
isd4YlNoK6vSqDXyo2ZFjOc0rj/Y+BgV16W4XAj3PwlVrIyaDTOFZPkAPJVBgsSm0ZkEWbDoxDoc
mdKiNl2/stiZ99acMWMA4U3l9HscJ/jHc36L58+ltRKfKcpJF/AiRKgE1qdoDGfAJsJqQwIrRrBe
s9i5rkPAhdl4OdaXUWYPSrPXYfUvX8YOGmrYsA4AxfNAsLXW1rIOs1C/jAID6E4kb7y08yG/Cz9a
gAB96YjazgBfzZEGwTP2ukpBLCWonjZEXk3yUq/Wn7W2m5sUMWpNS95qwReRuV6AnpbiyrNUYEMW
chQjllgx6+ZDmZQDmRFsZInnLTrpCKR40wJVzVvudxI7N2bZfKYNoQVwfxHxkl68ad2yGX7IN0Mm
JmVnHZ69loYU7kk7u+XTpB8VfU1QlyfB7bScEtHgmdfhz6z09hhWAevhXroLFdRrE1whMCTeSIFk
Hy26hTgStaaUmAyAKBRT5REgy1Pr+tOUZ5Y2vXCjQv1co+AhzDyS0DyyJ7i1EofdKOyrmP3yIjef
UzpX9liVW52cX4CQ5SeDwUc8KfdFUO8jeaZxN54Edo6bVLHQs6zZ6Vzxn9gin1WheFcbfiMVmoPV
9gQFaKDrBPhKulA9ZRW00ZaHZbpoeBGQqDDHevvT4VSxdcy5FhBIld+KgOyua1A8/KkF59dckj6A
r/K2qDIJMTzv/jQtRslJToy7XddoLWAR/Se4YMeNxcewM/orEb+Qr9YJGq0cHkE4RadVpiHR1kJR
mpwceZatqU+lrlrPBHZj1qQJRE9nFwEwxak1U7+pqLk11ix60uj20MlYt3czt6RtBcHgi2JjbkYz
NxDmJuMNGvMW+/GHnCAJipVLy3zJTVQTbp0+XWkkSUbVUCDmzJpk/ZS22BTm1ngsmv4mkg7syDml
UxSVowsyMVolFn+K8CGhcxfDnqITiuKfECNatSp/TV4WMkVQB0o6MfEiAW57Ok/nVuPYj/HOb3Ky
g/9EfMuMcqczjArOXPksDYqJ8JOJ3oyZFCHPDCRerkh0CDrrNua+mP8bB+urMAGOYAgC/V6/TwOn
RYdJczDvQjPx7yVoVTKLBA8tRNtDYUSkhZiZNn5ktonJzEx5bWw7ZasFhPhK3FaZIqEXzW/mmlnX
JxyQU1TuzVWUbfWUJYZk3AcpfEIYzAB1GPGjV/u/gqVGIQMdY8gOmJvaImlQXxvXKSnKI9qT6qaL
u0ERX/MRzkvbiPpem+JH0tchcj5SQdJZ8YRSjA4luzoyn/QXrR7VLUYcxgKxD4U9OOTULiorprqu
5G2Tp08IL+qzbva7Ep2ov7Rh4kNJT8CzIQpS7tE8/bQCMmyg/fOBYq85aHi6hCm3EGiwggno5vtp
4WnSljx0Q5pwOdA5qXjPTKNEQzQQlKe95EIc7pCbhFvhUYM+wT2yWxpzj3wdftlap/49CyGFI+OV
n1AA8DSY9HOo8ciGQXRWBAbASEIFN9NOtWLi99OgWwiVcf/TNzZTBI8BT2lMrCkPKdaIIh/e30GP
YoFI7jG4dRrStRpt3t+lC8qJFl/MNGhNa9IfmVsKlIvfDO2hoyrWUczNq4ie3cnT4QycFGcXOisD
IRc08eFjlZmRDs1AYVW00a/8Kg2fO3q4JpaYK9fVbx9GrhnwZeEjgiutSsUJZnS769UwkBtmra+x
XBMA63RxOpPRRV3SWnBo2XVSlk5ZlPommhmEonPSK9a9CDe2U4y86U/iFeFPxTWw4L03dTsmwGov
J9anNbImRVPkVpk5b5OUCiAxyEcRCY7nIEoKh2jigg8nuPXqs8JgEWLAwoAuc5HUoRXLMAsyHY6Q
3LrWwlN5aXtW3xCWPN6hZBjnvQRPxCmKxQH6zj2o5Av1CS9Spt+QAchuO2gz1ioqovcCHCkKrjmJ
v7EE78aKLGM/GHup03+IyLP2ShuKG1QBihMZ3XT++xmaZsnhQpVY6E+xR+QAxFmiGFGmIr8VeUR0
IVGIKmkrm5Hq2K5QzznCXL1gv0x3Uro1ppsscM8mXU6wQdRWREfOEPxNTutQeshxcGBfme2lQeBO
JuRu9aRIF7yC6MjHISRgO3CihEibgOfjthGmK7EnUG6tPL50YvYvU3nKTHoDopnyUQ/k7K1OFL8R
LV/J1Hcg1NNt0WZayfgaMZnxwiX5KUSDNalssrWRSM/qgw9cUAbrfgX8X/4xj2HPKDujajROReRg
XLM2gt4lZ2s1zNTLgKkjrh8FOS6uSTMFjAtmF96O5G3mlXNPIvPUGnq7KrQcrKwwbU38/hqTBblW
UArWVewbpf49soDX5Ix7tgK9qeEZL8aE5Ieyvo7rAw2ZpVI1Ig+8BG+UkhCTETdAE+P5t+8Ie+pw
GKKLuA70ERstBp9T1D6j/5+gik9CV0hOpoiM3iKUf7nFXiMO0f4aYfAIwTR/GINnKB0a/eVe1kjC
J6P9Z7GXdwTonirz3qpDZMmCHs15MlAgs1p11CRGVGho0KfkZS+m5cKLot0vGJ1LcX2sioglUj60
u7pKz3lVw/KTId1raeuVCgssKRg+4doV96lnFGulIDia9gUYd7kbYySYVKyrNw8GnbVGZyjiPmjB
9jMYOxvpvOqXw9mnulmn4NNwVCs1gpoHClINXmTaM2xaGmGi0V1Sm8DhwWdSBs7qLuC/sinObMf3
gU6o9GjAPg4L84QDujtUufSZdYgeJ6D2/sjVCMuSWg5ZJXHGxtD4ucDyUy3So5LOvzILEacHT7uX
mS35alq8FRHLTgsHLIcXpNVo8gZCAw6or3dtWAa+rnVUR7LsT4nAxbcsLXsiEnakcGC9K2AoHccY
wnm4aick5KcGg9K5GJ8rkdw9XeMRSmGDZpJdn2ks9ZOhwsyuEVCW1nWUGXTqy0QTbuK6E5TU65Lh
kqqjtK+WnNyEVHYLoMnbmH4orMHJEKcAziCUaDusqN3//VDyFN8rEohYNOzL/38qi1xgEoZdkfmw
qnt10Z7/+6vsD/mjv/+37ppFefv7CrF4TwJ5kyFWoLOAeNypIJsbPkfm8XxZottiT0mCFzGsNIi0
p3sRm80lGwlMlYpQ8elschvik4UCZbFuFneArVTSDKeisraS5aVCEQKSDC8WcMLPJ30pGzyxVkBQ
ARdLIX8VnfEvJRhekHZxRx5INQeXqh0PaWQtV76HeC9WOLYSDals3G/Q9FsXUa4qnLqhO4cy2Xox
22PyV1IEMP80jXMsF1UDYVvKfp9/71nigb6giw4AIKWZdcRYtSu0rvSSqnpPo7RjkjC+J7lk51Mw
nEQsvP5oAhUkDQITvKWcwkYFDJ7xGSq4AKdq7D32+gVa+Dg95PnkWzHvSA5PZSPn2nCqS8B4gDS3
VUmvJ1My5UnhxZZyaOIgpbKG/5aXjSek5cskI8xIghxoiUoFqUx8gnn/6EpoPGn1PAOaciW5u+oN
cOJRJ9swaJsDMynQewu+ly4btL2wsrciKVV3pOWh1cbkyS9LDoQOKHj5y2iRIl3LHlaJsz02vFEL
Kj7ePZg+JqU1WV/JQczXOx1CC/7ZKX6CDXEeRsPYREwOXYn4rD1b/F0tsl3GyuYhYqf1GUMnyTHT
hqKOpA/OYYTUmSic0fQMQ2nP/UIFFbbdWRFlGIKLBQl9IvCtZa3G9EHrX1DpJDTeM6lGcrVjAIjl
UrS2I/xxOlIAZPO/Ge7lA0HFBnPgnhSRaVe0aD/iiG1zXWBrmzVmecWAYVO35N5LCy521FqbOgM5
0rcRq68qDV24FPKmF7j/06r6WSLF8KrIfKqqkclExRa3nllNJ6sMaYi05KBOGmSHRt/PBEOgMR1/
5WQkZgD/gsXuzljK30TRXrVx/iZ3BllRrB41Qzuwe3MYDDGMBE+zTpYeyPIgOPfFnYtYO6szMaRd
k+GXjhb1Wb+aQtzf+hiwihwysBSlxAHfVBB2E+iAPUZjV4CAEowcqCrbLXBgisatMhgnaNGjrxkZ
QzMa8m3T5eYBgzGw4Faw9gNMlV0Ndnk/anwbXP75LrTgzZdi2dKDWPJR74PFn1JZOSVBZRLUMmjn
MmDDnkSntlaDM3oowmjkRLwaUlC4RFkW24VtDwoXxPEd1vAniTmko0na8MQEtndGQROeFPwgg0AB
Z4b59NyprNYboYvvtUqartDU4r236hnfpZG/INkBZmiUFMDkAGNT7aadFNBQqdxhtl4EzetIG4OH
NG1eYeVwhWtx9RrC+rMnsS9eu5olUkUq0qtkYgknpSV9FZsqsxlfJq/o6zObyI/o9c/qKUlp+BrM
7Jc6itSXqUBEkCWW+cLBxEC+rYwX5FWljam1ueLGdnGSy0y4kUeZDYrEv18m0SKfAWyL7hS/9Rlx
QdXIbj2wBFaLtXCNEk3bxXo7noNQHc5dF49woyvl2EfsMdff7+qRFCYrH9hTGdqplboDtrut1Ovm
a5eaL92ILrJYvsAfxg54UWYi+JHc3Azfk6XDJRc1rI/D1nD0CbKjXiSTV45gkdserr458EEIU0ks
Fh549pWzFzcN7uRBV926ZDfaiNJ8kqlLGIykipt2+acwL0cgH+U10RNoINV5HJXSz+rUuC68YiHR
j0WY7K2kzp5yjeOYDXDO7NXiPBsKdFG8/iDFT5COcsCDiI2gWqGUUDGVryLHDjRKwwBccJs40tEF
GMNJUwe2J2Ng7hHt4CVp+qcuTA5dUy5+3Y5sa7T0ClVq2zdjsp9WzVewcMgPA/tkItaOQWmOdrfs
g9rQcVfEVHaUUzwEuo9CLJctS7bWzefmxwwSBm74VNdTOyReHG5P35DOAGulajR2o2tfy5bEBsWq
cbhziGCdP9YNjwY9qtn66f4SIsRCCFYhEJCZ8kQKvgtieyAjYM62skHkqjLBIGm6fkooNmmaYI0o
c3+QIDFsCkbAF6NMjmy+DpBCIdgFZulVZowjMGumLZffmiJ2EYapRsSKoXGIGZ4bUBaKGVCjCvzL
1rJI2/a6Tk8/FQ6OCcnF5kDnkLBYVJOXVpfqazhPcIQYinFskx1S1pgoFLSj8euyDMtTyBgBuxza
lkIRg1MbjZGtYNruCSXYI4mD+Ea2WBBlHCVhY6d9DWxyYibAN7mABiQ5zlgkmUndyRSl9NwSHDWP
vXrMSF53yTUx9+pA0nIfRzn4khkDhLD2ZfKFrSBCVUV5CEn1b86alwghM1cWJrqKZfmkScrqvshx
3gzk0XNqbbNQY2hZMqvF3XoUg5ahQDJDl7bGC0KLyeA4tgBk7Xn2B+6sR4WNiepRTuxHZtHCTNIX
8FUmdTzAjlR82bhA2S2dNmJh01dyvheiQeTU748T8jKcSHAKE7Osj1Rm53AJBq/nemO1noL5iMo7
bZ2E2ohEjsma9t2kNszuBwAqKsztues9OpNsrxlC444zSrwyfBdEC9k7I2N/7uvrPK2Baxh5tjxD
32SZNihSzHX4s22M5mzJ2JHVNku8ojYzn+yf2rWC1YSph/vezHl4Vs2tVeiABwoCoOkjM9SClJ1l
mtjFBuKRygbylDEcDaPzIHo3oPv0y1/jyDu5aXJd8KN62RoZrMJMQ0EwaD6aVP0m6A1W5l7L3J7v
xwM4fdIM5LhZMehuKtJH16KMMlwIz0suV8d2ob0QlBkGha4y1iFQgGqHkeuYoxsfkuRVCYNsny6A
dEVZP1h6Bx9C67Zqkly1cmZKkoUk/dZqv8PQSy/UhZl0CMteOiwD+0EgiQxC19/7+2FYfxYsFrI0
rZkZVuet5uQ65LFGb4koMIj3IMhMsDFReWpQ5ztlmsVDvP7B38/kgjV/Ya0Q4amDlXsyMenchs7X
ZHsBd8R1uo+XDSpR8za8jcjd76FT72JHuhZv5sfwbR0JSFUjzMSewOAXWpajvtIuqLeaC0F1xxte
tuBTwek23trat9ASCpt1rAIMUPUiayO9h4NX+clW3GZ+4erf/MalfNb5q8joJfqNcpO/yhi5zsu7
kUAbshHZaVdicUgWbl6MY+wtJ0H0hO1rg0MOqycF/oXsJevOilD8MnbyOVFs5Tn90g1PLZ0FpoE/
OXXqFD/VPWXQVp+M6gLsWb+Fr8RQt/XXUJ04EFYWCM8RVpnFQWpd4CuK7PRYWbFGnlBG52AfCwZ2
jmX6cUXHkHkJeCMfKYz8VH+VMCe2eXYyjbsgfPOtI87zlJe0s5H2MGMaf+odwpKOVeQnENXprCLT
auxqX/l1es+fqbpVYASwLpArcnbc8JD0u+I1eRU+kBIwSsL24JZ+r7nKq/qVyQdZ3Cjw3KN/3Ul5
sfYgqLNtn6M93oYsEzfDAUJcDuR9k3wMn/mwUW6RY1755mZb/Z788UHYNGCDe/8qeeROILU9kZlQ
Qd165qmGhMin45Rc5CLDWTU24K0zVBib4oXYJdQkwj2BVoNdc3CHzgm683JpRwcoTME+h4UP48oN
QP0xsWETPo9b7C+lx7JHSFy2Wwe4aHw287445q/SRbsXo63qt17eZih8T+oewtzQQ7XzrGfxZtzl
2ZG5cIQdUSmUl2/9Hm/Awmw4sYVjfjBPDI5pJO/JLpvWKyCk45i34YOF3eAV/5pT/S7cJjLOPMXP
d4urHl4QTroEsvHNPIC7IqhhmvzdUvJ+EhVyFs/Sz8S4fwObGpvDBQp894Ed4sEBnCu7snKl2B9V
HyVGx0P1bO0ixNetbezmfCMqu+TFFO2eTnbaGwyZuVWd/l57xZk+HC3BDA15H72SWWbpDp9Iy4ql
cdqjvEn24fP0IvjJWfPjnfHSFFct3pHjHITOQ7rJ12BHbZpCgHx04DT+NYfc5hhsGZYwW/VCcE8o
Qd9BtLw1hwDF5qP3SIN/WkHs6Ng23TZaw+E20Xn6zPbNybhW/ucU2e1R8SsXVW7tYGp+pB8YQp6N
GxqX8m1NJAa67KqpRypoRFTEb/ILogbxRFtvECGeReXabaUDQ5/xg6NM+WLPtwrqUYD7TL8zZHln
hTcGpea2eLa+tNTGwPki2KxMQBPdu4M5InfYSl/th7iC3GzLFU71TuxtVKCWPdnmW70znyWQUN9Q
95zG7y/58+roQYpLGNg2fc7GrXBnVpR0fKSMg8Q7JJfv9i35hIdTu4av3RZj0zwqWK/P9InLLzTF
LtvmR/FZuVm3KNkxBgt2CwPkM+8QzTqcanPTfgmq0/mUG4XLmkjfR/vyor+NnvERHJtD6Bfb6rf1
osBOvnBfz/3GIjWd7QlffFOpm17cBOWWPd2hN56yGxy82BuETfbC3P5NVGw8naqjrbZtp91ip0aM
jLRu/A3FEwyZpOeRuDF+0HHOhKOY5xFpDUZzTqA7noWaZw0XDTDKGXwJ0jyixmCmE721453fVK/R
p2DgNbLbbzrWye1mUjg3LGOzDelvW+lKhgraETKiDv0xbviwuZgIQlgfTav2YWNeqhtOcrMEFcRu
5yCMPphWBNDI63S33QcvZFuqYJebJwSR03IVnmX2jk/JC3pugVHwJst9HKLSad5ivFO37Ew7m1P3
OzybpwqmoSO63VF4nq7WcbkILFGpGE7WMdROwb8RoOCREEMmwGxE7zwRAVMUb9rduBrv4TOPhHdj
p/wIx3bL/ZfQ1DMwyPGj2dG2eW32iIFilKK2eLFczAx29K7/hgdk4iHL141M/rANopeNBLBELmDQ
gpvYZ5Fr7dsQnQJxP9zMjmW55nNDsM+vGLrCPvmAMBQ8STvpUvefyTF/ABJjakey3JqUbtO1IZMB
fDPyci4ZR9kcbGvOQ3H01V1bO+Eun73k1+qIydiYjjbyyFTJ+7FZ9AqWE2oOdxYhweBq3vNdW21Z
KaGpMLjOd8KJFSwq69lREMuwANkut6jwRXlTuKTbj3bkGkizb8q8kb3u1TpJol8dMEFqxqb2p6Pu
W9wm0kV4S91uS+kuX+N/4SkpHfNHHHY6Z+oVogXahd4xch+dMEWQ+l1suwM7zpxvsX4BYDePtlzY
02FNOHXLc/FuvVGjS8dagLMNvdERPpnzI8cNfrRzCvL1mpLfGSzoWTbdlyWi00NgfGoCjgUHYN9z
ONz0ab8cMqf1WzvEAOTXJ9LzvoqHfJ/fctYoX4x+or15AMOiuu179FrNbvvNLQeeqzsoX8IT764n
kXzj8IYZ44U3YqltaC7xPY22lnVLxk0v7WTWaMSRCnxK3NMb5SHGe910p52WHuGdbyV/QaTx1m07
lLvmBgiq/hMAY5scCIDigUhg4zT8dlD2mH3JzIL84rVFMGgPL8L7wjs9uKRak4QEg5F9k1vMT2Ap
iwN5svT+m/oYbdUv1br1UDFRtsw2xKDvYKcItgXm/ynRtgIRDC+kP+Jf7ID24NnizTtgUJxdIlPC
ajtetP6oRz5uDMi6vwTIki6lQXQ7sZPXbjDZFeF5pt6Ibe21uY3I5L/A0uPVx+lxhZaNpAZlrYEy
GQKjy40Jwc83tzl8PMIlQCxc82onFU4k2iyskD/0h6yDkb2Zi738xP9vEIWE22BwCYEYDkSPr9rK
FDb5hj2SHnlK4YGBp2eP9RuVQlK+6Oqp65zWvNNICv2Jgq361zx1FpjMbUAZ+pHkO+nGAYX8SY5f
GAoWT+0lvhR4Kvdj7YbP/SOtfdCL3DGsazZk4eyIFfCqb6i8EQ/9V+0yKfhUPLpilAH6NiyhPewZ
zlHOoUKKz+Gn+SGfOCSyf8lt+DCY3W3JL/koj/Uu2veH7l19qjJ/ZiOMpvQZ9B8ZdKSw2NFCZK5T
ubWxtT663DdRFOWHktiB4kLACRbACALJJVyey5/qY+XV4N5E82BSmv8jIwS7R/GLtytX/+Etm9/w
LmLDynRoR2jnsTDa1IwkLl8aoCl7xqT3wo/7Q/vMtjN4CNACT8tvedSfy7fEtIOteQ8pv/bFKx5U
W+nsCW/eqdKcig8L64hu19ysfEpcbLdashsUKHb2Qh3XFZ8hUbeMRk8Tc70HrxNzKOYBHl97UCYY
dMwnNm5B9dCGm3DNn3HKTLATuc3oOpCKfiH2XP7xYKsxRhzApTKjDA7iA93Kc0vXsYcEobFrP5tb
QqB4+0jk1m7aCR198jp7ATXqFxe+AIblf6Sd13LbWJuub6Wrz/EPMrCqpqdqMyfJokTFExQt0cg5
4+r3A3X/UzbNEmf2PlHZliUQwFrf+sIbNuStEH4w/J0mb34+K071DsljtgzHE6g6APlPKHJjZrUi
b5nFe9SZi5mxSDfRAs2eG3uXwQWzyYKn6EF+I3Nw39gz0bZJNxkUGH2JB1b2YA5YrS9Gvm0Ign2O
EgneoKDpFGNj3FooTG/pq9On0NHNBMq/QPGDiWf2wPjXfVMIWGRUwQxiSbIN7WX05CgY3n68Sm9Z
9yan+wa/vBe6zi6ChQsyKH8JRAEgNekZlt+djtPQfZ3hxkJaX8HbJ/eRJ+KDl8GpGpLGU9CsUX26
iQ/do+1Pmjc8jIsNCmB02T96Y2IcILQwnVRwlLkrGPkt8mfcdFGwvscWiKrdL7ceiZ+KSdHCxjD6
kQ2aghxfoBm3d5eAbG3i5wYP2116bOyJu40O7m1GCSXIlWoAOycaAff6d+YzFKIkrPYcmozYgVhG
4g+w+Ma/S+752Mqd/IYe1YFmBpeFHUWN8ArXB7lPcnF5m854udI2eqN3R6EQnUpnC4BknLIf3A+i
MQZBIKqqW/sZwu734EexChjprbO5/u7sbMiaDjUfOfIkvRH3cBnp62W7dhOXU3QP595HHDDDoh5a
YVvIPio2wZwzivVSYzAwntf1C62PKp9i70zRMHO/6ffSa7yQ3+V+gV4h2r/SXUg8BPjJI6+OuGro
7wXq+VDCZ9UwRdqoXXvNDA3md2dbPrvFNgDMu1Z30szaxNDcvFmOsIe9Rj38VWBu0rFDedg/gNBL
6Jpv4IFYYCVmTrcwlmJf7KtHwJzPNiIg8B8BfrJXQYQu+p2HVPI8+EH0U6KZiULP954Gnzs5NdmU
FIG0CXw2p3z1XO89bRd9GC+sznv/6Czxf3dmnT8TW+tWgV/4wWwB0IUYnpC8TueWBhR+or9JO3mV
Q5SfC8ROZkR/c8voZObhPQDQZx6sy40HBf5OeRiDzQgSo4az1spdNhaxNhOGJf0897Z/VF5ecoWx
/Iy2D0NbOOccjPlbBJZ92i30WxYOL8nbq1vvBP3Vvkfj0/8RHJp3DgHpQVkkr8mhj5cYV5p7Z9mt
rQdiFJvC+mDqttN2/QYtIOsVGzlUZAYcc6bda+XOauQ/MBXVyNKm3pqM2DmBHKdcB3sbnHRKDDIj
HQneiXcDvUq+J8q7kw66xU0AB+aQ3qZH4OgCr7kpwABc65x798FjP02c5+jEGm5eSKF7pKam8t7/
RjhSCTlQziaMu8rn8tl4LZ8Jj949PpMT/y5ftM/UrvpNslMW1nYd7uW59VKw23IApemC4EmwNF7J
rR+bt3bFNOY5ewSghi0rONJNQyq96F8o2BG0LHcZOMl8Vi5kRn4M+57EhtX0vdjneO26UwQfCRnt
wX7pu62YNbfOe9s9B+VCipeGvEyxj+HUn1Yr6xY7dkq/keFDEddCY5zIr+MG6pDo2mY/cDxQV4O+
iMkAagw7Vu6S/5gujW1/m30jCoI5FJueD1ssi3tj0y15AvJOm5cMBB/hGHsTvIdpSWDql9IX4qBk
uHU7ps9wCb8npGXevJvLH3gLhOWcAP4sEchH4MIkW1k32bF8gU6hUngqe+nRN6auUTVspVpfWoCg
WxGhDs9oZvP5J7RnGxiomZiV+NrMrIItDXgfQtPb6HedMtfE5pmpm4Kc9hxZ8HDrf/57CAgrDquc
pSLCbak0OHAVnONwnhy0KCFMaUP0IkVaubAqg/s2S0ndyEbCH10b4V2d3lkewC7xyb1AKYMQbeu7
UA7yZYSr48zLGqjOPZuhHb8EwG6mNZMNON6DBgyu3OlKR7rUpf986eziptYzcxmaXrTpMPzVK52E
MiqifCNO4pSWotkJVNBRn09TmrDgE+ZxJlGpfH4xB8zQJXfJcIEmJgBjrBsLn/TBs58BWRYrLyMx
B/cIBZHGsw73FCQHLdoe70MjOEjhnUvHos1cG9CAAvW5uG119UMN0Q9PglHY2t473O/GR6INLFM9
S3NqLgyc6qmA3Z27/UnLnBsk5FVSWLeGPPYSmGrJVpHhH/Mial1dgVeOMXUbOB67vVXiUzBAtaAz
w+DMyZ708rnXQa+Of/btDhFCv/yQguAg0EovuvK+koaQGKlP0y46tmZGC7V/7jNJW1Y68qaNuVB6
6y7s3VUmqbcahSfi/feJoj9YGMtNLBUbAJxB8YrRcCFy9g7DnXlb2U9ZPRiL0AUN5HTDYzuo33gd
JDCYudInyj5sCb0kq6lnyDi/2yrumcLxYPR5GD4WuzLpynUNy4o4E0VrPN0IWt2qlXvvtpAgnUDG
6JdOXi8b2fWno+oXmhnWjR2JbtskJJnYPi805L8YAw36Ugj1HWNpDfM+y5n4gDOQe3fgjz4PtfFD
bwsNkAi7LqyjhRGRLoxWXRDYb4PcoxpW7Omff/zHv0WELinXIAGU/S1os/74609Dt23AS5ZhCh12
Jhc9E3Qxu0hNGskuVq2OPkQqkCloOC9UfKbKGN+WOF8WerDJNIQjcZt+/Pryv+u7jFcXiibbJhMi
/Uw3x+qMrjJSq0DYq/3hdPpMLl1aBwFdDGkEKOH+Q7dLhiv99XUVZId+u21F1SxhGwy3dHX8YD8p
58glqq1qpxRMWjDyKGCKFebSt9q73oQLP8ig6ePiBhrejSnAczJOprJNtbUu2s2VjzLe4/kbUFQc
NLCyE3yiszeghIbcAw8tVo6MLEKQS8hCSCcPoeuV9M1D2o/55CgIw/LtmJ41jzhUDLjfLdLG7a8s
B+vCZ1ER2NI0WzdUcf5ZDN9RVCn1mZWj/Ut44IAfZQWiPjt6cNEcydavvAnt0gJUoXhYUExkUzfP
3kTIxG7IMgkP9YR2n9XGj5ZmgJMk06oHxDTHx28p1VuWYWkeJ8sSJmrekdoDB4BlEm00fAaAGAf4
BlLAoKPPUzL4ISdcQLuFcVUUTzYYkKwHmVrFvN4MXxOglbR1E+yQ8rlvV/uvX+qld6pqmgVF1h5V
r87Wde/qWBmEbrmyYw5CDNdQycnbK5vnc5GerxxNZe8YMvpblqX+uog7mM59JdRi1RTGAW2afRNb
29ai+V2xYzJasFab7IesQY5B8IfWXneBcQP/AyHDNtqbHisqKrO7FpsJG7dfeNC2fhLVqFmSvUV5
cTP0CGhkZr6US+dOrj0E0eJi8fXDUn9TzyIGaappqLKwFTQ8xyXy02YUho4yuKpRDghSU9dKUStA
w7Bm1NLHvNOh8OMVasDrDrUneWwr24ukiJ5cBdFWL0RhxOxOuLqf7LBAERDNBc1FrWBo3TsnRpD3
6497MXZoOoM7Di9LNT+//9PH1UphppbPx2VlTWsFVRsIV9NhlJ1S4uYxZKQ+cvrfOmMbaPQuXQBw
9GQmkS1X1z7Lpd2jEbhlHUQ9wNCzJeACLFEkuy9WocH0xMrDfjaqjfQePaFczZeuwX6qGkbsLmOM
1os/vn4YF7evJgxVl9F5M1mIZ+8Ovsnfa7ADUDQrFJUmc+MDEu0fbXQ0J6qWTspx58HLChEEGV9O
oz4ENn2lUU6mgyYHjb074fDEmwbsP60C5VRZIQ1X9yaLMrR7Iqps3FoxND80nvMdnYgtNEoapkGz
GVWWqlGG6usbUy4/Wdu0OI1V3f4tLoFBZQHJxapMt0ZNi93UYAWCWlt0SM1g7xKuB0WsIxrnAcov
X1/90rnIChsVz2QE97SzM0HvHL3WY86EftTpkWhNtKO4edMGS8W1HgMjoUHSVlfu+VLU0mUUk3T0
fVCyO5OTC/EDb/qoLVZDx7sEcPNm2unb13d27Rpnd4Y+sgpPlAULyO9mMIulbsdXgu/FNclmUDTB
vmDIfb4mRYBWi1qxKXJlobWMAHqiiOhYYEaa7DHMpvGl+3Mjr2/gy+whNTGMBz8cRbvIybd+0dw0
MvxQW1UwvYuYUll0DLzee/Mzd1GNoqN4vvVogfWP6JDQGR0Fo1zrPvOd76PgmO2A0vj6wSnjVv41
2muybNga+puyALJ/dqboRlZrEmJBKxdw+qTiGJ/ouI6rgKCQHGebWWX0CLubkQNyN66UMzXJSH0z
ZOK//iji0idBqpVk1VAV6zzo5KYl232m5as8+SG5DNs9lf61VSnMcXvcLCtnqyFY4Wnbr6/7e3YC
atIGWGeZiOfbn0/op8ArXKUaijDKcW3xZpbKnix52NM0a+CjEXRHg8mvrziu+LNnzv3ZhgVx3tD0
8+xYlL4/4EUAO0xHgjcAmU0q+5IVwdP/w3V0VVZ4wURzfbzzn+4MYwPIZYWVrmx6N4ODsRJS2+hQ
X8k1be3S/fx0nbNkS9IiE3NNroMkRSUJfQbmmyrfnEgdsAAl1Zkr3kd+usbRriNuZ696sLby4MDt
02to6mYhiRFzpcVzDTyWonnyIiATmgzYQuOuiW+DTgsKV01/lesI3NQuPSMMHqHfZzJmCSrwFqTA
QfSi7lMLG1CF4z64iCmrqkOZH2hrIy/dxdAs0tiL8QNnQofPVToVrg4APq3mXjq8wzOX1i0FJZzJ
Fngks/ysfm9sGXhB6GHanCewdrrw2FozylNGbaPYsYjsV8UCKYHsYwa5qa1m6RoYknKAx7ixXe+1
jU0Z4CrqOkan75HV/iGjiTcLHSbYlmHTwxwUa1EYxgvOnsFwR9GcLx06rKlgAN6Y0G2CEPCA3XlP
/jAcXP/b1ytFuXAwkVBaBsFABhlmnGdLUTRIGmVaimExggCq1z40UbLXWvXBLsR3uhHNRO7DPXSe
ZxEHd6XwdESaWqj+u9Q3Nn2iP0BefzGUfK542eMgRW+KiRmmqlWYuEfqcug9Gju5iVC/+1Q0Jv6J
nlNPISUuO5yBihJ+tRXuobUxpdK9p7RhdCohCKqJ71HbPhjYWg1V/aAi/Vw2KHoHCQORWNwWuTfX
oRFWOj8QRPhtdPXMa+FyBvtY1XdwSfZq1TxAmXOLj6BP1pqmfPSusnQktLt1Gh1aoR7rRFlmHaNH
n8fuYNer+35Eq2mOVDTgCjgL0/FzqnobzkqrfvBM5ePz5xpzV6blHvTtrGxQqFCB81WR2CA7vjIY
C9aFfCyDZuV0xDRFf9HUZA3PYhP5yc3gqXeuoX9zQ7QhvOJRGtIb2C5o7njeo9eGrwUWsbvKQ5PH
caX7Kilv9Nr6wKScbr5dPKfQEe/CBi+bBAHjoU7vqUFZU6Ny/ZUVcuGgUAVqqTSfDFCZ1lkwcWJU
S9WiBx2NDFnqFv2mQrl0agr6kHFhLJDJ/vABsAPJKICzyLz2sOwYgjpau7ryWcbj/CyAaqqlIzch
0PIQ5yUKXZamabM4XSEHAjwdH2nJH4lquB2Cl6tNpcGQG3srKWuPnVW9K6n8UBYgazzP1udpkzFN
tCV33VbdlUNM+b3q0KjQZNNUFRtVzPPYXrh9I3m1iWUxlAH6XZkNVJbBC+Byd+t0xasTD6gTWmq0
Ki10tjypXdcYqVw51EZx5PNHhL4t55ltY/RHxvJr7K/6EI+MvkZe1n5EESBewv+LpfmnbgikjkkX
dP02iQAnalj6jmoa1cg51xsBrDhC8Fw23414G0EnoC3f3aH3N9ykjgT8CWKJqodTVYCcdYpqNpjS
ndZE3ItfqSjOoa2lp1hH1OYEykZ05fC8FKmojzB4lQ16G6p6loeVYZVFIZwqFFrr20oVjN6LIxpU
kyYqDnmbHKK6B/qjDYjFpMevV97vGbQ+nqaKhSS0JQzjLM8Mmwx2kxJAR7EZN8FXmnV9f6Bbt/DN
fNeq8f0gAR76+qIX1hRZO3LXlkVipMnm2R1nZZrWblNHqzQE8gmWMAvL42DWiH4E3wwHnHQCR647
xoG1B0X98fXlP1PAX3ebLmvctqroimka54mZ60dZokc5tnZGpTNbbFgdpgr0DtPeQf8WROa+gRzA
eNtgJi0hbdHSncgbfdLJ9nNRa4d6/DZO7t/6Ei5/1tl0TNJj399r9Q0yfpsghaJvFdfe1u9hgg9O
0UHSbhh8/DGk/ZT/5AZ9a7OO+eCQ7j0NNvBgfwSQ8JGgvFIdXFoYGk0/k8dEJmScXcoDKuzYlQhX
YYiugQXDw7WWsVHfWOC8oYxRUVbi+esX83vCzO2hmK4hcj4Gm/O0S88Q1pRsXFCId6HIjmmvHJBk
mMmZ8vj5yEMnnuuqdWU9/p6+6jIluSaPyToXPtsERkkTo3KscCXV9aaPGpzqwm++Ke++vj3l0jM1
ZNpdGgYtPNazEEba1fk+v3vlJsbebKjhcdweG24clelrLmm7UFcXgWwsbLQF9JIoW2gwrep+7QMK
RKQK3woNVyrJubayLgQhnoEik7/bqmxSEf66tDpJ7XDrg/ZbwAMafO9BMzpigLOr/GpbN68KjoMT
M0AjSrm21IzxpD3fj2PoswxEwjhpzq7NAYLDjFeFK2EgLqFD9KMDgtaCbKXE9bRdV2i6TSBoIteA
EkmCyTJ3AKo4xkBx9HBrG2fABcq/+RS8tRWIgDabWlPgHndxiGINJwEe8mx7GmaKWsxgxgEKyepk
4ZTJfaRDIu9GBZlP0bFqNNh0YZPAE4tGRtvhU8tAyu250SJe9PnfEcQTaCch+gSJnFYrcnBt+1aV
xubTdmVI5ZEUj5G0reVTtI+R5PC/09cD+dYh7ielzQohLjFVlfyIwPMiG8uAKwtu3KS/PVhbjK0Z
xRb6+YIbAjRcPZ1A17fSmxOAl/OMudlv4gI0Wo4gimPUmzRBiQTS1AfsnLmWlXdff4iLmwvLAcYX
QkX//yyQxHpO8uCm0QpOJ5AqblsOlYNtVVeKtgv9RlawMKl7Ceomvb5fVzBsNy3J8iRatRpDJ7CJ
do1kB3G6zJsNKdQBzQPw4MhlVJqBHZu6K5xm19rDtQ/ye6YydugVxkQ2zU+e/q8fZAhkaMRIs66U
Et2Lmi+zrliW7jGM+xdjpHJ+Gtjkxu1IhI/t7//7B85T0DnQdVuWzztybAOzCT2iWR86H+PzLsCX
xYVzJVirvxfJNMGIjMwZaN+r57u2K8NEGVIihhkyYhDo/E+iLAKdZe3DHm8Sk5gVaNXKb0wxaStW
OcrzeJr2CxWvInJpkOYocg6ClHcc3/m6eI7RzFEdzAY64IGlAsDpehi+FG2wodAVxg4X2jK2WdhI
+DUhyM56I2HcLWXZkUc5xVN+18tXo/7F56RqaN0he2H/NrmJeEiWSfdr1XffJKVGEjnMjjVtUyQh
bZA1kf+9jr7rCL+0EnJVLRmpmW/8BADM1wvDGnfAeTjgRTHk1RUNc5Kzc07UKgJPbh6uIBnD0kHo
30b4AQVK3KlCH+wXJKm0Ku88sglSgr2wy6Vsv1q2fojB1qSnzoW64sfNqiRdCjggkZrGhHHgSyOw
JGo748YQzk1fqQe7o5mRsRhkLTvqVfgktOohztKj6ORdhlA9Zl9wmYrXwjbmuYu1FDTKI61qWpDi
MCj5vYZaE+5Wo/DwyU8Ztnt2rM1T1dzBMb5vNCRgMqvYerWGvAWOPjhDOpaF4Kn5nPiUuSx7GcRp
JyNrqe48lsMEk1K0dt4+/2yZMS60POUsp6Pipd8D+dqpql989xYdVuIf3L7z1L5wyrGlEHOy5cUm
QWzJDptNy5BzNm6Iom3BB3n9ylCw+e6wAuNJB0I5BEVyDNzivfbK9SDrB8kny6xaAnZe5A9ocdwN
etGSloppWHjvwXdFIDlSe4ASzP4OhtcqRYssHHWmrMgEGS2ZHw2Ly86Mctpo4B7HWKxZfEtGAR95
qQy2TgOTIHXvq5J5liVdOQYuJRiKrFNGQvAWYxn3a1SMrLoLfAREVlKlTJQuuXc7Z4Otn+Lmj2nR
H+UMrI4T7UXaX6lx1AtHkEIwHJNmhrXaeb6vKuxqHfr2anCUD+TaXhD7f7IUb56L5CHI3mpFW2mr
/mSOxDID4I73IqfWLnW0o91UD0mOoJ6dMfXLxk7VsuwAUKhOsqDfA6VKVA9eEa2/3quXois9LcUk
3ycf+63sblBb7Qo3TVdtAKLNStZ5TX8nbh+KMFkPWbiRW2uheTC0QGn2CR8OHMmkleuHqAIdYXlQ
Z7xvuHa+B53+Etvyx4AWXGA/KnF/DEv5Sk118fUqCmNJZjHUdOenry6JwC/sMl1Bp7vNzbYANPTk
VtlWlv29S7KVRN28D9xlbxtXfYUuJNZce+w8q4ohiNW/ri1CXluVes7awjxliuE7C0zfsWuWRjoz
pOABZv3GG+SPLJI/6FMvUGxbJq1za6j1A9T8SVjZwJgRn9bk5ObrN3mp2OXDUc5o5GBUbmdRN8Zg
DcF53uRQpS/IjS36wXgJDMKl61kT6tOdnNBbcg3j1nTFRu/cpyuf4EJdxZuRhWabFFj2eRqYWbpf
xQndpbxvHsb305pi5ZaImFcvumgecK9+SmNz14X2Ld68ApxHGmgvWBF+VJa7x2nyJUFkX8KTFk7x
ld154ThWNFA1QtM5k36bzjfoW2LymCcgoWvq6vRkGPkhKllAvpvv7Tq5Ngy+tFg0bLZUQ1FVyr2z
xcLKcFK1HJIV3YFFgQNcgZ7JBOXVWWZ6D4HX84/dle08vuOzk5d5vWxoGhNoXRVjhPqpcM+Gtitk
h+YVjOXnARxjBzfcqm7cNLnW+LYuve2fr3W23oQUhIGuj40ygT5W6TsQTBWUuqhwFP+YdykCbDaw
Rl1benJ+O2SpBQnH3tq9YNOaMyjrh1HRN9athcs8r8j6tZzqzwjVx0zycSdBbikaltnoi9ta8rqU
sgOUWA8Jfa2iWYuKxNbaZnVx+FQ+BqIZM35Emy876Ymywl95FRgNsivBsC49ZZ0n1jxJm2+9/+Gq
1lyUCUg6a2PDwablomIPWKX9Us7FNiuaWxEj+iL1y2IoMXjODyECPrUE1RQCaNTcxE2/1mpYann9
IwiqQ1PyKd3ktktQMImd4cGImJSoAkujFJL21LeQsIkw782+22tvdJZNdYHmiyO/YGXzGpYmLoX1
ROq1foqQtuhmjYxJjoYizSKHj/apcCm4lYUOShI2nr4xwQRZgZsv4g6ktBwfM6BZdBZLfLCq7eD2
EVqoCeeImePkk7ICkRdY6hr+nbZw/Q07GCYoo5Zl4LYAN6sWbTqEoto+wCCiDu/rmCRREzrCIJEc
8StG1X1giWglGLdeZ3lLlIWAjNPBnmDC8IKRZoeNg7ZMsAWypWyPjB4cHVb9YCd7pM5nWkY+Zsnd
ukw4Cg1U40L4wg3eQSI8CehBll8ebMcerS9PjZ/u3SLZS2UFlsIB86RDaU/fS1t5ViN4i0mYPgXd
Gi3DiWUid8vg4NlCHMnJIHkjUiy8lWfwu0LnRsbUqkY4QPOMRSWtxyXRmfle9NbWNntIpHzIMQ4g
kr4E37rUQnQPHW/X+vVLarndLKn75dfh8uL+USxLIThowFbOClYzL/OqNwlIaunMCpOIjPFln+F4
AUpI7815PYgtt3glDl5KUuh/UL0CpgCrdHZZw+vRUHFxVa4Y/yiyuE3CmH5+ciUSXTyODDJMjYkt
Y0Rxdh0dcBDi9SJZtb1Y1W0NJwol+Bi2Lt2UFDjdJPO9vSjUGx9bnFy5nilcivgcqpbJM6YLe144
iizO46w1mCjA4YhyEKc1+PdWMnf88y1AAYo+e+K4wz3Bf+7hnT1DEnEnFwgk2zQfMZ7dVVVxF6pY
atnm1olVJlgGYskORjQtypmTWEnYgqWzcqPkI3Wr+9pzN+iKb0XfIKaA21RjYIVeJ3TzXYxCXAjE
cVvP+tQ8aDUycCHhsu7HGWEkTdUCtVKvH5lOcn/UkmGFHzOgb2uq4IgcezJA/g+1DAHmNBDw8fXC
hdy/z7N9Yadg2HVIA3I1HMe3maIMBv+rC2d2YD5RSoUxJsxZj3xWsC/QW0K5l0zkzcH19e+JnUfc
0NDRmymuT6OmCW5sklS8CgLkFOhClbFVzdSgwY68QMZRQUI4wr8Yyw9cCACoV1F2gkiFMKmMNnfX
IMsPMKJ1dSwNKv2QdViU9mD+raxykXcQMLQVdCiYPVqNuSllSJRR4U7qDo5tEzwNYYb6RjyCxOF8
+g4XGGUFv96Dl85LU6NEF+DdWKrjHv3pvPTl0oiTsElQP2TGpD7GZrTtW3kZKtjV/H9d6rxEazL0
hlMkH1eehZJigr5wQo8dmcRpW0lXbutilmxSV4FLAY5GOffrfcm5mqW5XnBf4ar0cNNzk7nXpYsx
bw+U/lXBEn2AyY7c8JXbvJT10KWhJUWqRR12lvWYBbCCJCK8dIx9UUCPYygvVXVreWKrZLxf/v71
g718RYNO/mhs+lu3AXFq0C3oGK6KoIAAVhxQlTkqTv+cRsWp4gxB1Wn+9SU/Q8d5njXiY+l1gla2
zsE/Q5mh6o+DwiroIm+qY3LYgHGEbCkwGpWLyVCZDyXaTHjBtdGDbR9wugYQ05MjFO046kvhmFd7
iYOqhOwKzzSuyEj9YSl6oA2GlKI6gfOIFRvbENAbjS4HUtywNjPLnA54MLtOVk0tm/3WwkrDa4De
9rZBR3fGXtn6PvpSDG9LbIcfighiXIUmXCy0VRqrj53I7xIp6ScOnVgAzTOv8lATFlI4U/FPoDfb
wjoe2ed5iWgSAEBMwtIp1WcyRcf/NbBRnTAQx/v6qV5ctaxZjVEQo2kwqL+u2rZz8ErzRLxq8+wU
9TgY00lxhjXydbeqPq/qWQDfcbjWyLy0gNADopFJQ1f/rTIoG6n3MtWMVyhUn4KB1yeG8thH1TEe
MRhdke3R/Tl8fbOXTn8mTyDe5fHLZ3b9U+SRRRECSEb5MOQISZGrmQpwWuPRX6TGJrCVb1GaH8b8
5OvrXop4P133vH4OBj1qUkOOITZ3SxsvenSGyttWVZ6LtPnbvPkX7+Y/kjq+S/2kKv/6U1zoUONC
bAISoywlKpy1yqvWxtADU6aVlgT3Xde0Mx/Yuks3Vi2iChuX7IeBmRvTp2HZyx5cdhvNDPqGCi/a
cUprYpQrzf2IUtSPTLP7FrjaHq3KLnYQONUiQH6S8uGacLFKHbE8x3gNwEjOVRVYXoftXonGoBcg
nGMMj1WNpMkQPhAb0e5FeWrhJWtyWmjRsE1K2No4tz1/kktMO5CxfYJ2J27DFDZSLlFvKMhfT6i8
aBin5PpScsBmo4QSQt/ZUZZuY+BxV5W46WEMCZRqnhjtazPoLSZwlD1KZSyBe906pouSc4v4JZ4m
HMEVGhPh1FXREA61bq9H3mbMm/NCe7bJiLuStYGlwtz1umfdHbDBqg5BWt9i95DNrVDadqExb5Gf
9SXvhzQU/dzwqg0es9WtUXi4RUF+xaH3yhFzadOI0YCawQO79RzUGUVZCe4yo6+eUV2l2nODHEUl
689GZmwZ+D5XWJRdifTqpcUrwGTAhrAYFZ+vJ+pLF99CAoQZWbcqgvfAbh11ppTTHCVcf3SHUsYR
XOmLlekEWBrGzm3nB8HKDeKHomasmamMfWNcO9TgR+JkL+DtMbdqhlFaItyixYteQo2gOrJZ86iB
AqwYqEF8vQcvMAV0OBbgPFTCDb3Ks33hSn0EpjJC88iJF+CnYLjLdLy7QrnVY+4K/y3c1yH1ST36
66HkYbYnBMDsPqVD7kJElES1bGqicJU84KoHfguq0xLXApi46Ldj6RE9NdrCMTXE4zMULysJA4pI
Hq2hZXxf/cZbfX1Tn/2lszORbN9QxmTKpv0zrpifIpowezuuVC1adXjY5zTVkVKzD1VqNtNC7RaK
cLJZGiMdHqvKwUNfgRo+gd7r4g1SJeHSDykDUK20PftKHLoExAC0zehozBKs3xqzbmcMmdMQbDPb
29V+dJSifO+lEKMNHSJyhcdJgY53aXQHxB+/eV11YzD6mjQOlWdVWk/tIvaSUxXyolCpB+YWn3rc
CqyWX1En9hbTGtA+uvTjyjOVL0RQsBFABQC4Mdg5n2rKgeOatI1i8NkFRkohfL+6J2w48gbnZzAi
PN1uSP11621Ei/RAGoTDjZDRbmi9D7nP1W8M0JhuRygGac7oz1nnoN6U/ugObJc++o4/ZDJvk+ob
6qjonuCsKDJ6HInJbjH8RpoF6Kri28lm61EdN2z/nmCFQGWSWqsoFDpuuwm1lK1tUhWHHM2jLzxO
vtBN8TYIqCHSF9GgaJpR19Q5wVO8fy5zzQNrKKS5nGcgTyXt3jb85wQY0kSrdWXSZuRKtmTvQvFu
tYRgM6g/XEOeOQbZTNKsALLNcvMNxdKT67ibzkX7yQ2Mmaul+/E8aaxHbDDfxqSwirTnsigOSl1/
qMz6Gv7e+KrC9J9frMnVwSPnb9tmLbKKAbm3RbW+mbl+++PGkbVbwWng6kG4pFsIJb3IsUwR1h47
ZMpHFAEJsQ2aX1m1GqJRd7SX35K0f7+yFi4tBQBpmgxohaL2fKrWM0yIykqLV12QRshCahPkfe9j
t+yW1HM8H1/sG13CxHOMX/Bswli5giy5kLRAELTBmRvjiX7e4MXuOs/jMUETKa+vjbIn00JiuBE5
zwY46Ur0+XyARzrx0Vq+tosvRH9aJcx0aOOSIZ533xNm7HUb+8kqrDGRzJJgpadomFkI3c+0HHpV
ChlpZxsPBntgETse4qHlyslSfJ+9yl6qSXDr1Lm61vrRArARiBDiyyUb66bunBvUMmcYJh18G+NQ
coslWQ05YVH8fYr9xy9pUflJ+nxPM4xXXa86++t/LU/p7TE+lf85/tR//69ff+a/Zg//5/AHDK4/
bh4Wh/P/+csP8uv/ufzsWB1/+cs8ATjT7+tT0d+fyjqq/s1GHf/n//Sbf5w+f8uhz05//Xn84Bkj
Nwyv+b36859vjexVqG+CHsx/813HK/zz7fFm//rz9tT+sTrGGRVncbrwk6djWf31p2TJ/zIZZDA6
ZyBF+6o9/f3P6r9YdebIbmLxj+Xen38kaVF5f/2pG/8C3cdIRliaQkk2gjrLtP78lvovUxgArgCX
fmKOtD///QTu/j69/n437in95+8/Z7SGxiH2yyGHqYXG/GBEPJCInJe3umR2bo6u+kq45TL0zRst
xjzCn0uP+S5ajbWZusitjaPO0xyZueqov7uH6gmdjQSOEDChftENU0t6ZmJVO0vFJOlcZvhzkYjL
KxHMYmkGPNtDrnCSJ+vMuY+W8UxdJEfyA02bs9ERlfEelY8cDQJrLUa5sp/eyYV7/L0MG+9R2Dw2
QyNtP+/ckVH1ihrbw0oerCew6fdejRguHixBq7/XRf1DklCvyEL/1fCV+68vrovfEkuurvOmLKD0
JHnnRWAaO11Omj+s7EfRbuUf6X3x7f9yd15LrWxbtv2iPJHevKaTlxAgQLxkAAvSe59fXy3ZVXWr
9o44N+7rfSFgsZCUbs5h+mgd1IT43vn5T0QWHNj9j/GkPpaBqx4iOtNPgg+l7MlkUPhSQy+5Ss0J
/NVe/sjPC0yItHfbc9zY4xW3hdaLz/MHA6D0VrUnI9ks2Itup6/yJToqDwC6TBhBjFII4DvS73T0
9AcVhN9YYnvO5KOtnbrcXgzbhgnVv9e3/Da0jsCUBGG/4RmWC1sHCIhEDQAGAH2RI0MTvviHEU9l
NdQya3yVXEZr8Ud9qs9YpUuHdmPuFTeHwichPvhKnjkcf3otflDiPi6xH5+Yje+ZpbWHj9Dcjsf+
kngifq3f8xaYoQuLiu4Lu/yPfKAe361yfloEyP0/F+ITw8ba8JNkioFuYde8D6abw9S+0ZzJ6HvI
Hu378JmShHULcBRNrvMDYvDwBHiuMZ/La/oNKmtiBPxUPoNofWT0pnjNx2cRqFricjrCIwCZD0xH
gITCvvpJahhAur4bsKEMUU47YbgdTB+fnxCJEnRPLJiYwJ3fBnZf5bQA/wNLWIhXVfRh9hnX5h13
48/yIbh0JexDKpSo8AZ6vjhkdY71GG+Ec74fz+Eel7LwQQcyBGEGzDaBXAVLsTYRKdjRtXSVn8QL
VxYPaBIRsORnh2fm4OMKiEkoFK43GVFw+RA/d9HJPKg4jwKPYGjE67zisGxgpaKPdKwEBYcNR+RP
cKpkcCbLG9QTy80vWFm/Ryf5BIBfAA/nCoWzGolpUKJtXD+Ok8TY9mY+mK8WYC+Vwi8gnuYKDG86
ww9TL+JdHjztMdwZDXaBtkJfSHZGCYzqwJkARUiVxzhSb5G3yUe/a5z8Ij8yxWrewk/93LeHDqD3
a3AzrwsdjDPuWTBAe5CxO/2cX8ad2Hm5coQeqXoIM6pt8Tn6eKIn23qbvVku64m1jXonOVkP1gtE
27IHAeJAJ3Ryng7gXCBHOZsHOSHpdOpLudMvbeYvGuMKNp04I92Pb/J60RAsAjuDvo8XpNd96Fsg
OoAlsJFxKGILMEetq7YnhYbsDleRKte4kzyVnfirccCRylvdLzxj92tJz4m0pXGTgCoMqi2l7MZp
zjkMq110wqQV/FJ0w5UE+0NIdAF8TypwoQfvRfqT3SIv2yr3tLGzDTSZLbZXEHU3TLpowEC799nd
ztvopq5jDja8q/BCYTskl3oOPtofod0jkpFPw7CbX6v95CHnARAXUAi3BXwvgZEAg2LKuKWNdlH6
G1HXqbtH0Eds4z4/iq8ihNFItcVH6QIr99+vj//s3kioqkxCwFWHIGlrjPQ/kiz6oaY26pQ32rAD
IbxsaDL8lgn+/dv8YxFGP4lGVsZ0ic3uH5q7BvcQRiukGsXQ+Ly+BWP/O4qL30sb50yBgynDRvbf
vyeN8X/sriauTfSkVMpwv/W4/310Slir+mS1wDCF/FWZY/yVUQtvqymEK6UrwrtETpKBdwZbguGP
6krmR6mMGCXhvzkYgr5Tq/mZIaRhu5j4fGcZ4xQ9cswOh5hj2k8X0gRY/2YDnFCZIeKJsYrhkWz6
jSxV/rKAfEnr9txNLBnZkrlWqR5EDE8vxaKsNG4G6pTE2Ke6H9Rt+yJX/Wrui3YMkZ/lZEUJgtVc
Hrs8D3zuclAx81ZWqNKa5a3TmH4KtVY+WSAI66QagDgagt2oYbWzuvaIp228mUM2skCs7tZQ7kLt
AhHD8DPtqw9H3CbgkDS6QFeGVnGZ+2Xd7cU8lTb4NeyMvlh8PU0AIhX4dOsMiY000isLCuY4AiSS
iuHhdyaQy96xHJh2YbV+3Uir2Wq+Vg2sV7lqBBfdW+VKTfzTNx3EerIeO2YSKMXX8hQPOI0VC3ln
KTPiUkJoSU2kZXVz1VdCijjn/oTpPNQHZv6E0vyRn6OVqZKsdBVuuQDT3Q65TCihrF4hLFB+TH8S
C+yzU5oFiWicyLlPa0XDNcSRjc9QL/MKdtEF9XNkePFsMXCTybBVe4P0Y5CxUuu0dpcCwZ/G5EEp
AT+v7Bg4QM+a/BHyee3SzP80K2ZGqwDO4KN6SYbuFAmIpClSaL4c6y99DM9TzdkocACDCUiQMDCO
KTWItBddf9KW8EkEFp2kKB3MaCvM2oM0/aEn/riscBx8fF8nvXqpoOZEl16MoFdO7eMUof8KwmcZ
yk6y4nYWbuBlBfBo7ev6vTp6EmoJb4mFxNdyxQ0n0D3aCvEJUnU7sCUUVu9pi6446KJcVc57L0/A
KzdJSCtTu+GzdBJWSJBqcaVNeV8mpbARMhWge9l45Eito6yQoaYfX4oqxzNshD60coiE6XvmVheF
7Hmq5D+BMYNTKhoWPnS0YroR0p5x+1+4Ua8/MNwQrpjWrDtj5ApNCJbeKmFfTtIMSJuB7H58qgAC
dUDJTDqmFbBzxgw3hdhjlsQrBoI/Zd9WFvqG2jt05N0RZUazYLli1lv1Qa8KdlALd8sFF4DaQcSJ
fSK2A/RAxsmwEyxxG+w4GLQOpNWWyzEa3OEIvArtO4k+lulpGTRXmYab2Y5HJkFxQhJxgo4d7IJt
WAhUcNknp1g/5EaDCXLILGuc5xc8OnHtDQMDr29j3TSYwTkGvzSo0DhTI0zKedwxzAMyqtIGdy6k
eifrBe5teb9t00AF0r8Sp4q6eUTjGGzUMqRfmuJPi4IVz1VsRvcVnQgbHzGmDAY53M7DsJf6VqXV
MQU4JxWeKYFBncvYN1Ye1u8XfZZlBh8bYjbZ6qJN3ZkPAabPTiFoeMtJLVO9swJYCs7JAZ+BdG/o
H8kvhev3n2LztRjyYl/GeXb4/RdtZXL9fjfIXzwRCZJEuKRYPYmQ/uCxhg1TqNQRWT6nFQiGuPW7
DmXBl+Uh9h5ibH9t8bI8tqNDuEgIUG0x7j2VV2vlLiLVJmQM7vJt2cr3pPJatzllp+mEgVZqtwcc
U3TLtR4WyjYQjO/zE89+fQR/Pf00EJ4HIoSjcjbvdnmNMMK6Y/6mXqKP9gjx4dRDxDqXn/mBkF0E
UmfLbxC79DcTch5IV5cGNhTB2rwY1cZobVb6HE8c5qslR+zcUaXe7xhn8cGCEbI6CaO/QOi4UrIj
5q2A7l1xLURzCev1TnV5No4Sa4LqGgSIuFjb2qf5YP4xd/V3PNyjxU1BIXYO/gHSdfipFU97GY9y
79BiE1YLYqIeJ+3c7Ezh6KV8JpAPH0x7egEkvxEv8cbAb41NDCe+q/KTvS/45zrm5/KO152BDQla
ZCJtOn2Eza6ku90BQHJNquIPB3nal+E+G1hALcdMzgZAbvoM0gHvkpBZM3Dvpq8QXY2e0mICQrOR
w/Ga7mAFDtTfwWYt1YDVqcwvIFH20GdXOFrjJumN+oMmUV500ysjKcsh90bgPD49YwN64S/2Dy7f
BDKPc1h54WvWbSpXIzg9gys0GMbdQclo3uDFK0AHRwfgINxaWPTQo7WLvDfjHV9OUGHLFqyGjd8Y
1CvdHd84xynP10xLge7QFsCxiW6w9+URU2s7h3WLsSDcSS++YrjOECbdUwZtmkPzWWLL8MnLtBDw
QJywjF8sfc/UAFmIXjxS5Zusu3BmCbPOmrbX70LlDVtui1zYcYrhUefhk3FW/8BWBmNKStZVzNog
jKZnTsxoPhtn3Dza5GzGB/0PVvPX5SVA0mK3dwDrdfHYMdjo8t7hO6HvW3GsdsMfcrKiddRvBh7P
+in/6HHJZULkdbzFEx0ox0JwZsOBhjkw4qbjlLfKb55gIhcQv+88Acon5GEZSLfk9DUXjXTTqW81
KHgXrPNNI1RdXFk66IkHlA5F0etg2OG4rfj8ez6v2J9kWgyE3ZxqDw9bQ7SfaTzVNZyaTX1DJzqH
Ow6Tlx6Gh1J6o8aLt7lpwv+GlOolqcNJNEgkz2njaEcG1lF37TEL703yGq6Uz2vg78AFwhUmeOnT
l3DZ4Bylp5usPwifauFRO5a2PRRaa1MTiJ2tC7YduGfl02naDce0hWbpc+fCJxCAZENaTn3oefv0
hDCFyCb7gztr8iZaR6x3ii25LdocnGFFFC+fOIkFZHN2RGyCqgQxqQ1KBP4kinNMKoStzJrRfzLy
ti3gKgN/Bl1sgBN4wzwCgvJpTcBGb3qJKzu9dMigHQGzLoWx+RUqLAOGxVXW5BZhdMIbj0iKhsKl
3M5dQ4pKXcDL3huBxIXWB/xNMvJin6bPA/aPNjo3C8gv4h6Fxquj7OjNv+GaudFvmBserDumKnR9
tF12wvXuVlBX8IzjAcEMng25xyAxpisP2ZV85t75yS5mwAv7XhZst3ItFu4/EU3JbX5Wed3hTd2Y
7xzDlUzXRHOyHzYomsKKo85yd/GsHf2O6YIMZG6Yf/OL0hfPwWMHctah8E4KiOwfrAnYZ+FeH7Sn
nh/eTFTz9nu0aw8BhRTChGsweVZPss1U2xPu6Ca8brj9lm99yl7+whbaPRRohY6YQ53Dc/OFUQS2
DfJp9f+4CArSCU+9VZ+9q51YYdVn5RzfsEfa4jIWKnt19gLgd7M9Y1OSHqtuV4kP+lU9GU/lC94u
BJiUKgscGbjrtG3zh9QgoqDS7KQ3A7ML3CyCMzsMpRByxPizswC12BbGCTyshmsgv1GdHJh0sOe8
Y6LyVh/A3FWq17xJigdHI72YZ61zGvCiwmYIttB/J8nnOgWRz7GUEEenY6nuZDonhg16N+j94kRZ
ZSwJFo5kldKftv4kqrBqt+yO6jV6FmzFtCXfvMobCxsFt2ZcDS4a/HfIkbSjvaa3m10ku+t80jHe
xkQE1rk+N1jDqmjeHYmn8mdoXGXHbQeq8Cs//y5zqhfu83eqKyOMjvc83BIWWd78AOl1n15Xxaf0
GQlM41zD8RS/jwRe2WFp9h3UYWwfkB5m+onFv5/3YXoIxude4k4XfuxVzonlSfLA+mPN+AhYz+l+
eJq96Et6BZNPRjCesjsVCOVNulAAGRRbumQ7nHquEnx34rlr+M6+xGKgKB8Wdkan4VI+xnSYvjo/
bJ38VRQd03J1+u6cgBG4y5mD60JSwdDWJS/D+PAWmkThTgrKl72l9NlUJFa7e/KOyXp6gRUL7uYt
CJ6EmGqY0+0U7thEdjVstrylt4N3cLSo5wrJqz6ZBnnH5VB9qeLH5MGsDpa21bbJfQ08sTn4QLyE
Qg5D7Eay031yASi6sFG8StvKVzc97qW4qzj1Vtx0O9LT/hSnbtRsatnvv03NxSSYZTOs8UWx+7v5
JC7n4KnYGl5w7787moVEAc90xLDNgaPNgxKeRQ84mOgED+VVdcLH6oi1ePoBTbf+Ufz+vaK+8cNM
5YesXLGIxkB5XDjtwwEBBbsLMqPajq+WMz8M4gadIQhRb35Xe7e+saorOcukE1IbO6eH5mmo9uwi
ytZ80SlT5rZ1oaD0ofjiNz9I2mYMdxN1Zkqs0waeX4LHpeQEz+Bxi4P2WFEsifwou+bfykIU6+Xf
mmEX6RXFair5OIEVvmKckXgOD4O+W1236YmplFsy9XNYRJIT0VbDt9Vlq0nZoGBLYPzKoxeT2I4I
jutRdlKk8hkhUB03JOroBvFWSQLKavTL1dNMgv5W4Hl3apSftvlqIrd54Jhm9qjBCXbhNzFMcWkI
Eq4Krm00vYkS9kbnNY1n4dd3T3piXBsKPJex2KMn7rj1byv2DJnz83Ac/hhf43uALAPV0Wf9TdZo
YeaCNP2n1f2JjWYkZ95TS9ZeQxj46y7kSBtjj6O6mx/zDYAUgFW6PZ5Twoym8gp1g3+bNLjVAX1h
fY69BXC75Kt/xB0hYoxBixMe1BMop2711IG0f87uxS7ZRJPTfkIuNyhrPtcH7G3gy7FTXMxNfTbN
A9ZK38O3eeauhAmfPy+n6FR8Wc/hpTsBn1c/rV380hxpylM/r19w85mLH2l5APBXgHiGg5/sCijR
GCV/Geamok1hkcqA4eVGF1AkxLniDGYoO+rqZbXIKud5qrVwv5DFRsg1DuNqizX9/kISu9OQd8JG
bOfG6zJ223797e+X3//3+93vn+GdxkKewimOVsMta1ptuX9/XRoLpuvzQxZ22zFPomsrSjhyTIrL
WBD2m6wzIIFV1xSx4TFkzlelhNMGyajkJhOicHD0hpZcEM7wYOctyoNKil0NWE5sRQcdjbnXWXCt
BTUX8YFhB1ngV+DcUuMyk1apLQ8p+gwNm9teL/1YToioBOzMgln0WsME1NKgiw8sjTpnEIVel3R3
CbSwV/ft+CQhdYzzIvNrmQo7Ao7A6Whs4WK0OkTJzVPbYrlWBuaHHKlsXELlhrPiripYN2wy2UV3
g39b1lA0lxGKIKqFYhT7Wq3iYZkYEhZAHYOHOHz6tRbjH1qwFZZ12T3WREcmLVoL9prdTKBws0kl
XYNAovbs61W6UEgxx0OUZFdhBZgOokQLtFXuOp179MX4s/ZptCtmKpmqkDxW5bg3K+NgsDkFUX3A
5N6VFkRcNdJtdrvgmsXBu6qk7b6TQYrADaYlzfqHP7Wf4UkRls1eNkoIPgfy64euEjNXVhdK4nKe
ejPTnrY1E1SgFd6Fo3WLcgPLnbj3o8Hct0Z4DKrpTU8LeTeMAn2yTn8Iko+sb5p9YEnfaoU9mDaY
kzfMSbIRg5j9F++mXs3u4ARXS5jBchazEmwwAI0nBNPjEl7zotDe8v6tFaDeTGJ3L/qF8jJCtSR4
rrUfCW9GWwkR00QZ+2qdItdtrB9GSbAmmxpbEAIqJwWfIccxrJ7wXpNxfpvy5VXoTND4kwL5UYx+
lkCjjEQ2ZIYZwgfkNwG1PJiqt5o5s22foCSrBchVoT7SYQixt1rfTAbynOJKJVsY20wTRj7NYnl6
1PmqZAlOnMjI0SJ5K1aUp2MFC/hULZ20QEvXyId+eR1r4XUoojOT7N5ggb1shhK7KpKx37/NE+1H
NHephAymQrvQUk+LjYmUPzMvmS6uolXxGV3XWzGl2772kCwLKuF9za4zL9YLq3Jk98Bxxcr4koL2
tdTGfZSTEFcFIapSdreiFjI2HxB8xmh94mEjgeVTdULjeOgPRknAXOV0EPC2stS7lUlvDEm1pKA0
sLp4xJ9mPpZD74eI9hz0G0RWdWx4cZZtpCYPd4+RRlOpnMno0qjelFJMMtOKtlxj4T4bL8y0kDYZ
DfG0eE+r8TOZ2GnMItgwdULq0e00eNuNjKexlcDmxMGyxnLbThSWFKwjDS9qM0Sy8eJ1uTJ79Sx3
WzNmmNkqYn0/SGwARvjcT2q0MZTNQF6adANuLYJ4ndim2tZanYiegyj5YGIa0KZkpJ7ZddjfKOlG
aSv2RQZKIXFStxBCpcCZiIoeztLryoqhIwBBhoNcUaHfFvbVxQQfG4/NTarntUyGanJuMf+Qukdr
bBlJEsdbrnaoMGSdTMZAvyO3tC2CzklGzGbgmYXbaqYEq2PZIpVXhVPL3Ykus1EJabVGxcsq7V8R
mhCPZPRiWMPzo1W/KCYpmlQkd6NDQ6EmwXxWi9xJQvMZGuZx0Vs3gHHkmwVTtgzO2NOAS7gmCLOb
pLN8qegDCmI5+LoV63Zm4LllLfDh0ukJVTElhcz6qDMy1zLKbxOOJfHAtWLuubHnCUsINa3PFWWG
rgu+I1118Yp/rUpczdsZH2c9SxKvmmmsieq0b4e92crv8Dye+6q7izoOKdWZvsa2Wu2/za79tiYa
9znDU21NgF+cylmhNpOHJ+exNLVdXtdPQHLPU9VshlGn09aJ447pNAY899YsfoQrrpqqPCYLMUYf
QptRbDKye4pLa0r3t9GiU1YOmJwvTOCHpDjz/UOfscXQagL7NqqdAqgWOFr52PVURZgAIVc1x8fY
LAg8kvgq4rOrZRoa2pq2LyR7Zymtp7BJcBTsZzbWtNq27bLr9GEfJA2+Hw1WRImYPU5Ddx8qnLjq
fCE8kUOSZWKivBiupSB8wCHx5ki5hENxQDpxGRnF4Gr0rb0kpJISsH3BmPysxStX1fhRz2EbB6m4
AfqAACcMW+KozHBLK7+hpVs1OZTVmnE4wCO5icaEgTTqxVaTNvUIM9YYR6q/g7xpWc1s3UwpdwzK
WVrkl2yY4X2raW8v2V7TiuVj0eKDFC7CLhGla455LgXn6oaPKEm03j1NChXcYDTwV0qJxVUWeNna
KGrLvEufkTfRaw1V0qrB0DZtgFVHrWDyUG0VRcA0kkKfkjF+F0tA7bLqgNDzSeD4X2KK52mZvqVg
C9mJI6JFNjKpULCttEZxpw6wEi2htGUlp4ScKKxTjRoDBSCxN1ocYbpAZ9sX+nKXJOQdS4wXbJjE
flAMwyWdyv2QmJgmj4zKhDIWBssIFJW+jjNTAFJjmdRQnz/UFOO9ccozp6wg24rSNi/NnZp0vWcK
EvbqIGEojmPPvUzuiGLDHQGgpgsefK3I9deDhalt8jL4JToYR+FhVrt8p1Vq4jYmVPk+L/26NIpN
Mso/Yz1Qxs1aZ3weBFHzTB3Xohn7jbrtT5CncIDGW2xRmScxu6c2N6lrds0u6M1txsQe9XftOuZs
udXS7+IJ0TSnCEdj41jpgeBWIZsNTassi5/queWJabVXeQIrJ6b5PQ3E29hE8wbJJY0669VAZ+3L
A5Ytyhg4sdXmuyHU31RzoeqQCK4mKTgZ5IVhS4yOcrlHv5TkNwaR4Crr1ATMtWatyRlMMeEAB5BZ
djoQLOwa5ncVj3GuYuNRlPhemNKfHhvmk5q0G+r4lR2pVe2j+3wM212ZGZ+6HItuW+j7MJ9/kjLE
v0fHtifgDJWq6vUT9TVJIGKLwa46eouGdeKpNuovo67Z2XRuCSarcrfD/tZNfSnHVE8e8PUrZOkW
iH14HHoSBRV1RBn0zJYm8VOaJ/iC4HVhMz4A04FWdjoggVj8OMP7b6KjMY/UNQCLn2SFyICF7cRY
JWbC1hXdPBPX87Js4mK4IAIWTJm+PPiKzdIU6r7NR3X/+93ffpyyct5FUOhAd3xC1jU9Sam1/WhG
//PL77+ZzYwxuRi+h0mQ73+/1ANPAAuWhF0GUVsgyXexL5V9qxdfGpMovpVasjuIgmiLddjttWig
wheFJKUSiWxiKni6DoKHqIqaZkbmFlbdfgjDcqdSddKyfi3iZv/5pZ+rq5Arhr9YAsNjydwUtox1
wV6OFP2vL0WB/qS7W9Jk7IX//hIjL1CZa9slrd7ts/VLLk98nLrH80sTH/PRpCqmaMWDGIwyImus
6PAgV/+a/vxPGd5/yqz+Jvv724//n6oAQVz8WxXg6aOZs48C8MNfqsJf6eBff/RfAkDtXyLC+JXQ
xYA5M/SoHP5LBGj9i+4YOGxNo9GISOG/NYCK9S+mTVGfM3mm6GDr/48GUDH+xaQNg6g65GADVdn/
kwZQ+vtcqbXCjkSYRKAOmBv8uwqWPmbS5FG6bFntRlbGVWOltiALsFKchdwpJ7qeKcMo5EYUZodp
DPZZalC0q7FHnPU/FiBdtcCuWDES79+LKKS/q4T5cAaqPaYjOMx/UoDgp0Z4t+C4K7Q9+ZYKd3DA
nknrxgu0HIKQvHmZVcbA82EjkWLhJsAe9u8/xHoV/pdKkg+BRGW10NAQrv9jToNWvDjUWjRt566O
NyKCaEZPR0jYFSfFCJjXz2iyKGf8RL6pjRaVpw3oG4VXMeUjZsFoMxv/VNK5k5NOpVUd5w754nvW
rUWkwLFaPrMQmf83ROaqY/7HR4eFIkN1U02ZO+3v4se+n814mI1uizYSn9WeLkpWeWiSt1kQEuhO
uuaYeXwwokR04dFrpEL2oC/3WOQoOyF7YCZgQM/EgSwppu5igppI75hrkNVtqkEvVjDVGCTxeZKj
Zh9bOsl3cOckKRQpuoNR8DZdFF87a6B7M2jIjZBXhyK1rbyXSQVrk9CR7ctetpLRENBNvewxP0KZ
HJwGYnvUz2b1KENrcwJVSn2dLJvkY/RmQ0A+RwKKXKR2cPcxi/Q0xQ0KqnyE/EyeJg2YnZmUs5s5
QAKvFTu1r57CUHgQJnp8S8n/yXKdK1PgLJVqlFhieZuSJXLdTJqaWfVuUBrrJq12jSHfJLlIF2DR
UlfDrEXvI3zntfVMrv+7QQamJw+VBeuhW/oYX2lK5mnV4Gurgg+XqBZUBrJX3OvdqMUaVMnewsKI
t1FUF04WqAg05PDHCstkN+ZDTiqqRRs56N/DUX0rTVgH9XqDBzIILMDBIg1ZZSDPq97HmJ5nnh6A
Zn1lopoi7DFTdxZCNmztwp/PBAPa4ODbMOK/OtMIJZbTFabH4uRF7cPajQ0B51EcLdUSjV1C/b5d
qoeaMdA1FUD+kOgbRFoZZnCMVbTvEgSEyLyoKjtf3dLcHIkeLJx1tYqiTNpRe20r+Vs38HLvqCzY
YPXxaBqRC6wHIQziD9QNuzV5Ex6H0NSea5Vg1DTG11ZP3jUS/aqgdW2l7w0zHEqtoCXKredeIX6v
I82pDFI7kjx6feJ25kXQwYaHET+neEWMT0ryOmnp++9vconLNIyjP2nqEwDqltkRFHgLY3ctkaaX
0nIfogGkjC6gzxpbJHUYj8+J+iKEqVfrQeavkxqpWgDdSgusADl3RsVjXS/Rj1GFR2bLbzL6Ql3Q
sGPvSbp106Id0sR+alpYP8oMg2PcOwrwQQwWj4YhtzXLPwfSWlSgGTdKOmaBKnSLrBABO9DSG0uJ
ZblC5roeQRiThpbF/KSOwBND0jYUJHS8xQFG13rdl0H9GXVonM14VJLxeVwIuwWqkGPIpStTRN0t
g2UVy1IjtOkjVd8omFzMM4xdMTLNH2ASXShoEkylemghdXiMm9KTC05DzCvMJgUTElevL9cbYzBC
z1pUqiFhTnrUlJmrjcs9GVYjX3G18o2GyxJjd9tO/P/Q6+el3siGVqE5A2NhCfNlWLIX0D6QOEbl
E34rNaZ5Tv0wL28NHo+sHN/odSqvypAmJyOKn1lrnUqgnR8tiENFPMiSYOUkKty9sQWPF5TZDTse
xugy/jBH09IIHUYfrcUlNelR/S7jpajROQWE4IuIYJxuLI+WbiIPG7iVuMxGFFIXWhe/GgSCIwTy
JRReAPx99RrtFIiWx6YeGCWWHKPDU8vqUZizspkJYpPfa1P13B+llb3Pi8gsnrkpccWuW5mWyVq5
HOPEsrOQN4h0alZSJZ1ESf1scraINJsR7vDsEB2i0Zp4nJPLALPJSTq2XzXl0f69IpDCqVmOpDST
8K1N0WMz8XjNyF9MlU89ZUnuxFv4njQIQ46uAPtZyOgBpoxXBy++Qd/nRgXXqGSOsKx+b1Od+7jj
pFQlnXqjcafytjCEpc6rkUr6TuBckU3yRkQpPNHTXusV2au52TeZGL+0Zn1RsLDDp5XLzt4ge+EY
PpLSxU6x8GgMLSVE6yNh1KusaZ6st8gyspplYvjTlnjtZRF18SX0TYko14gfGbCiW10V71bWUIKV
0h9ZZAOqWjaPPqFiKMkpj7iUXci5S2fA/ral3GhP6wVUdGAdtKZK60LtlGkuCDl2LrrgsEdXyGe3
k+SvEC4+/ZJoZfhXD6QiLARqVnIMHKcpTvyy63FAVF/bDNeZbqIxs96YwczmHYfpjxBEoivg5z4r
DOyWS/vZxQFzt7BT66F/+r2LFItlhdHXDyVKL01jekbALiHKXM56vcFb3HboJOfHWZYG1BH0vHXc
KMye7krZcG8jkqOVr5fvMuJRZwpTvxn0+zoCasksKvm6RJfN4uY5U8AivspFrZl8Bn5X5RUi9vqr
iAwLrhlFZqzyMEasPTNnKV7gd4irJYHQrS801LT84xd9feeZzJ3qzCVXiveKbZVpwtlOhuB5oKRk
azndsLJCGhpYLMkiLHIWeS48mEqcTxaa9SH7TlInriQsF0lFtM0g6x+gNNzEVX1rObfU+FEOUQHy
ao0fOzkEJte/61HlNmqK0crU0vbGwvZ3x2ZyJnV7K0Ij1/qAL0Y3g9nvIDf01UC7DRy9O5j5+28c
IEzc95PINsk1sZecMYG0OM8h9afAoFCsTK9dzaaSpEBH5jb9Sav+XqnGQ64Jjkane6b2A2qCKChJ
f4rpmZHBGq1Q8C5M3FwzdWPW6CN9gtJjq2Ub1Dc5qD67r1jI5CXfFXiLRkQt7nrOFDH8GGL84dbQ
A8FOWgszDT12oUUkkK4b8ws1Y2xRHfvrseCcxrKMsgq2StVycv8KQaQYA9M6p5jDOla13Bad2bhz
pVvMkV0qJcASQ/GjiMc8HOunoVteEA9NPNBpqJ6VFAULkDyb0RUC2UkjuscBRtUjt23B6jaIGO0+
EDzQEzBvU1qT57kW/pCU0HzKeFT6oEMMY8oHRICrU+P0GmYNT+S6rMLcpppUcXaasnrHXoVFFGi4
I5/1FuaeEgGoWc9F24uoKvOAxQdasiMYIyVL4itF4yMk0x4yEw3Q9ZGVR8S2iVYDfuJZFkJeTDXm
P6GJdh/FH8UqUhGHQExzOk34tlQEn6ikt+lSM8YYrKGuIy4h8joJql6oCi/lmP0YJlurZnH/lLGA
Zbz1Q77ha5VFB5YteC6oxTRbXHyo9oF1ayO0fkTK82ZZ4/hJbf28y54rIaNENXOQRRkygjDvWplV
WWD0ESfm0u9mdWvlnM80YgEd5pihlhRykI6BsZxzwxRt/tX2/aNcM2paM/ztKgbnNdFeV8bnoCz4
B/wHYee1HDezpdknQgS8uWV5Q7IokpJYNwg5AgmXSHjg6WcldHr+06djei4kkaUyqCogc5v1ffuj
1estftMXEcqA3iUuTvCvCAgxwxk+44JLB1M4qoFAm1yCxSa1u+eOQO8hLtLPUL9+OeTYUFA7Ncdx
V/jlrW+Ke5ZVt9r4WUA6b+xY+9it+6i8dUlqHgMkMq6f34u+CLeVZB8yGuoMmYYvpAkZ07uXWQQb
qtTmPrE4V1sH/IdpGHcrl/f19IsGF0Uyyh057PxF/SiXZMdFqcs8nEY6npNTeVvDIGF/FCPTmtfF
OLPCtzUGWRfxrGVztTLzJXYg6fqcXp2ZN6hmcWDlq+z79j1qNEmD3O7BqcK3uhS3qWrvWU1WQ/kj
mGBL3p2azutCmBEl7M6lSU0+bvNfa+wb+AwviCnvhY5xKQdi8FpbJLIeAAKK4hPDTa5uAu6izT8i
0psHayCE9M34LHrxKaz8nsaQKrNfvqjY3YxMoZbu2ZqbGxW/vexn9r+QTDvLWoTMOVb6OkRd9PK/
5JicK3A59iOiDTqyU2B9xAMLbNMMx7T17nnJRoqd1msR5S9Vxmc9iOIetO4I3guNonN3qNAxfOtF
9DbpSm/f+Zdu9u7r7rgYJK623z/BG58VITgJhejAjW6uW9xFS1RDo/o3Aco20FF8UYJJJLxl/d6n
Mb1GCRCEjhui0iX+ZGBiKLPPv35u7HueC/g684bQxHGfXF6pfBAEqGvT+gwBIfhPhPfDrv4Ap7MS
S5/pE/YtP9RG/mc99wN/FAcRi+hhvUchmAsdxJuhJ4qp+va1VM1jUOn9JV8IWsR3HS94bvRWhCTd
gyAedvx8W+rPJhyXR4FH+4M3DT9ld88VG+b6NS/wbD2dpChLFibupLfECo+YSF3HlLVH9dXdbjnW
xs4OAlu9Ax4MmI23v7AcsGZhsVhnnzpFoietF7TXkV7R3/NY78O0tI/mzGGVwIRlXt6GMbyO1sts
gu+FGSHSbPd/CDXv2CnQUqOsWXrFZ+fgHTcM825udJ47pujQE2gXsqWzMKYvI+MIMTe71mYpHus6
vxg1X4Qrw73yF+NoGOrDEd57Z4Y/0ih6Cgp5K3yuL2lhgVP4xe/KC4YDuut8/5ybLDFqeBOLbqrR
wj24J0Mnf1hAan2ETasMFHrc2l63mxbaY3YAmUjX38daYrsGlboGYLWk69LDH8m1kr9JJ8yjj66a
MI+A0KrF19yLvwdyvvYOIpHQILTAg+zdZ4N8iAIDFiRnk1wAhmUpxUG5zkYqez7Uwrr2dUSnMMbT
X1lGdEwT57kqos8BrP8hHwvacF6u8TykI4d44Krpk3g/DSa2jX11ZbO+JiGRWLsUJ1vbAkYNOEzs
+bTiKgrM2jnAbPiS9HkeBMNJDVARpl9HAJDdKxejPHuRqM9dUBcFATMyTYlMGzYGFALZBYByFoKO
Rwx4OOdO1pzHW1Wk0twNZWjtKec++aKW53/+qgk8z2aFx/zDaAN91IkUW5YGbhyTjVsG3hGDmnTv
quHd0S+9HgQ9kYSZO/qx6419DIQhA0vsbBx9IKbFM5pxf2/O/XAeCMTOgUfnNnGCfpsvc0zsZoAF
rX+Zlk27Gb3HPzf9vQs2qyDkdhH+645Gm/JA0xZkwDGD5dX070+zPvqfO//zZMO8VOdJ/7Xetv66
/vTPbdH6zP/c+M99/p+3/cezgqJQqaJS86+3V65vcvAyxKj/vM56eG0QxNuuy+GF/++RxWZxTjM4
X6s0mharKY4WXxm3/PcPJfotIzGdHKnms2VC4jq+AaNqli4GzA2OdptmSPhChjFuLzklf8Bqfk8C
H21uqOgaoFGI4tY+jMWEyKHqz2Z67zuYGz7L8Rz3CeLENp42RUoroA9c2hV+2FHyL0LvvN64/qUU
E2udJDMevMQxzlTB4K/jHCFiSzsgKTKYEv0Ty2lwFjXs5dRZqN1awJTY3cs5sc9GU9vnlIIMENLw
Ys9giwY6jB1OB79y9t86JuE4JWAl7dSTfQXlzrdKxngVJWiYmR24bnmDJqlIadD6jBluJCPmWaXY
U/ggT8ynRuqCHPq9MPzodz/vstk5MyZKbRNcmTZJPGwsm0lanl/6OzcTj4MklT9FHhx6aMY5tCHS
shhbcZuBSXuoSLdLn7yW0bxpZTjs0faZaxXdSi4IIGAiqCe+ZfnwUg+4sVpt9WSEtP2qJnqKTbkL
xHtiJuexwJEOsxCcNEfw7tZa4iNjn/azgfjSH6+ihXXEweZXG+e32nERSIVWv+mGhZSmoNyZJ9Wm
9xbS0zh5njBmdvoEpQeOi4bsj0tvv/Z0fy9jgaC3VxoWdMI/9uz+CqsAtEkZAXWn8nfUIihtVfdL
4Rw5DdNuUpC1hlcfpOhuXtY/tTUsrCynKwaypCs+C6/yRiRHbniiTfBYdeN2aJnUXjkjfdL+d2HN
tDoBr3aOy0ymGs021kH40XJChEVwlLFVnCZvxCsVarUpHPk8lYFiqSYCnJPgWDYC7KxmHEGpXXX8
lk4jWiFqOyg47Cb9MpW+T9CSoxv0GsCMApFs4vbIXlss2Mbw1evQf0SMaLBTjeMNTk2fIHkQzKjd
LDi8brBMpOZbzk9DaVjHIJuRnzM5UzG/deMiIffC5EMp5k257XCJok5u5ODMJ6zvti2MpEn19iF2
hrvlNjEVmGE7Rq+2oAyNIfzFHgdg2nwEpnZCrIFCLQtUR+RICNh9ksw67n5zBOQrVhwdcqfGPzXZ
VgMDLpRA1UxJI8Sm9uCaKbNzGD6SpFpMgkS6FHSqE4E7VWTLp3wJrkiR8VgiwsfFlHqcucnccDcg
1TtFKoDd6OJN39a/SA2PSW3fXbbGQ04khg2MuetjGN44p4aYNbyUYoxn5kOdJtYlxZvhaaB2zQkE
Xd6YTD5RYm+bw9HzF0AD6e69Fpi996x76BXJQ5MgtR7jfdUaINktIEbnjF/9Lr1RRnj34/DQOywW
fqpu0o8eSyt4i2NKIk2Ivs0Sz60xzm9Ga/4kcaWk4meX3pDfrBTyPQr6W93SrWakLjx5jfhADOGp
ihTj97Ij5vnpwzLDclNCfQKbyQCagDy6Bv4aA2gylZ+Uhn6mS/Y4WM7FKGAZRPXkP7kpXeAmoU+C
NpDNGEeSNr4aBdPafFQ61WS8tGX+w+oZQ9O2ALteTNHGeqom2AJwEDYzn85qhbApJC4/Nir4Nk9B
8Wyjs9HVucpf2pOS6k8ZlbtB57yLPV/ziipCuUy7WM9EyBa0LEvs3xqnbo6KGQiznb51dfkYZROa
pF7XHiPreRyGxzkb+zMmxwdHoBCh8M2FWqDqycJT2CY7hI72Qz8uYtfX6aYdXEgWDiD12gNUiXmt
igwp/TifsskAXy7z2wiFydpp9TvJkL/LizO4HnA32VnmD/s4ZQZ2x7ACaFEU57P/1XO99wmpUEz2
ItthZ2D40Nnj13mObkRy22jw/QfhefNDhVJBtD/i5dErszfm4h1Y6t4ETXhsojZCYiRMcw98FCOz
gXqv8o6d75zR5Op2MaSWAR5LQJJLxGOJo17rEksMWkHxfMRzco+FCh0OckQ9NDMV9sauB6Z2+tvF
Dmgsk+Kg9tuE3vQCX/PLQW4nYgm9S8+g15zmQ6GmcqOsYptbYqPC4jAyEdd0+19ZOlGbULgEdGV0
7ZX309W1DIMKI6V1OiUG7OqOLtnT0tqPtazfOt+6M6P5md6WD1F3iofyJ25dR0+f0laS7a9DaKTX
Tjo7AyviMYnZpctrV0t2SwYyFbspMG6ibp6ZVPyYqvxtNlg2Iikfs2HrDvbP1CYMtlVzrEzr65jY
L4Gv9knHV4/TMGUt+FjXIizHGOZpatUlz9B+1v3RHYDU+czLBm+Hxf5uTfXNKpKrLcZn26d+4AUU
2heJmtXttqIoXwKzuDYJsVrHFovqLEOStMCjEZBTpnKzZdsWwReHnAvyp78VC1RkOu2ypvlqmA5y
z+Slct2v+qvRTyWC8aj0iDUqY3bzmIXfXebQk7Fjv9YMH3Ho/5pU8MbgpQhVzDQF7wVfRz/VHzPX
0Ig7b2i9e3H608O/OwoRohQeHS+NTxXBKVn8c22U58jqt1ZegHW64yM1+AcXR/iQEng/dSdjuk/z
gFMFpdMiVDvGpQLdJz+op3yZv8xJQc5oZtBM3YMbg0QW+O2mS/TFKOlQsCx1h6JQpKqXxaiW7cgH
z8zor77A8iEsf1RLcu7kLaSoU7QN4j91NzJmeDip8aNlJesyKkvMfHa3i4UXBJ37R8fAAvsRBfx1
NHL2wMysHyyVf5m8+Q81sW+EKltV178acQkzTsOK7WpD/eCEua/mci5TiUcVvrZm1F6WRcV738qB
e/PwZabAEYxeSoY9HvvGdXZVjllIYQU3d65wcSCVpChaXmOG3FId8S4+5TUras4GF/PoXjrYqV1V
PBFXJ9vZb5etB3XM0Nc/9dRu/K6NkOok/taExS0N7wKrfszqitWgAu73Iay7cPrZ5uqn37LrVy4n
oZnTYvUoKiO4sKadRZU7xCQsZTLH1I6f6YAPHxZ9m9azY9jwmjTKSz5gkPm0EWnHKeHBFI270cAa
uQy9ZWv2YNl9kLYPfB0nI8jenZn8SJX2oZwQZORphVPIREpVNgXabye4+BaV48z4QoX7xTccZ5OB
G3v+RI3WxgrIncezlVlfZoIkXXnJt/APFJRJB3GHlnM/HjPDvGQTnAqr3y/Lir96iSEOXT189Awy
21Nfmh6aqb9LGqjpxFcqblIuH+ZUYXFXsafX84DBQXnwDHZs1z0YUn4bbM6RMSu/9RGF0xw/yH0l
Riw7KLexuT7aM8Yn8dh/zGm6701sTQKpED0CPmwqYbwnhctnUqh3Y5gffZG+l+gsmdc4wQ5jrNWN
/SWzUZv49qaEDgUFM9ElIlPDl3NHGwTEdBk+GaZXPGw9el0PMkT+4EW3sQzfEVz5Tv7TXYivifV8
3BOwpiAXzkvxkjEIeIxdhGT1x9A/W93GC62fCmhK/5nhIojXN72WmTTj3veGV5PuO+NXxj1GnZq0
oiqmEC5gEUYZFm0Hglr9sJC92/7X/4kJPQThfcPcT3Y5ms/lpuUEMXkJn6fXzybAolRtHYb0R4OZ
3n891E5rViNgEX2XiN7VVK4vJ73oqJ+iRzaXxzFaXShNno5IXv9qQ0k54n1h1DHPmyjUcfyr7xzz
Gn0aBliRgujqo5qcChdtZCX5W4gqWFKYo3YWVUBobEh16oNoYwqIhdr6s/4//tQR/recOQ5ysPV2
glRL9bsmo2Bh/hyxE0DA5qTrvzXtXbIKcJxDg0A7QqsV8Xh9l5rBzPpnfTlGvFZWRaiNsXOV2LIy
B/WZdQglG/37zvzUB1YxepUWJWVeMb7UmU1tbth3PAKz8ohfhzKihFNx4Rxq12PYhI1FK9R6Wp+B
1rb6WL1WFbuljO8OBqD6xeum39X6DdC4dvLpRC95UtVWP50+Lv2yhn47TFJY3zvPobxDQralH52G
JhQaEuCSigl3bcAR9cej357+CP/rrUYclT0RzVE3U3hE+Ri7CxprEjkA6/deZZxt3NbSAZuDcqt/
1veR9PtN/6dJ2uJKqhnctcWcSN+dgcAHU8SbmKfLoWVDu9tY1LGoUKg02OubEv5btuFR36XuxHbp
yVBMBE1W8Us/FX4O+NNzNBTd56b5OUqQNh6j7xPJp2J51vfQx1TJP+nTfx1Uwo36CBLpnfRL8RKP
45CxUi+7rLXWl9NP5489NoBPTpNjUzR/iZbjmJZEL9nOr+S1bBhtRBMr1OOVbQqLDYObO4euHtMf
H6q+UdvBptOROOITt9s3OG7YdMN6WAy/PqSJabDdo1zUDfy6yz7Zbt+MidO19BTzkMq3JGOArVma
x56OuY1kIvUzk3OJWrRZcSrigPqYxfF0AEf4rKP2OE10sxdpin2VQx+PHuY2DUoylV1VglVCiuVU
ZL+QLfwsh6mk4R48rxiEqzhRh/KJTZJimW6KuOrNlS12rGWAq0E7g7q6bXXCrz+1y/TkJNWrHHAH
XkJoHaZQKWIcyg3FGR76Rf8pI2Xvao2JaRSsBRqyGYKzH/ZW0NLBYhPZjCmzzuMB1VHwC7NXtWm8
+VsXNwOdGkrUpqDyvRCxYf1t75wmeHeW7MOpgnDjo5IoSBjGlB2ivs9e95onxEOLR5Hdt+k2OTN7
hgvFapgntB7eadYbVpPpUUGKorFfE3uGifm2lrsx6uGeUuBatm3K8sqcenpVugNDwa7YNC79GOEc
Z8MVx6iRKa5KrH4OReG5nG9dj7YxK+RjAq3+4OuWmdlBULRV/sttBN4GCdmjPXL81R8ZSpq1TvEB
P7EzDbS6Ps3909hYR7OkgQSLi8FMvFNd/a2qrYpx9AhN4lrgEeDuF4tGSxeirHd78xWHdrpkdnGP
JdrlRSFl100KTDnEUTnkOmtzktj5WAXUDqqUQrcN1wfADSgbIxWOCrZh5glhvDAfHF9We3saLmZd
uKcazr6JKEbMo3A2o25mera8riX84lRKDnMlr/CcQYtQj/B/w15MeLCZMbVsVA7FZrTg3gr5msQE
qeuJHgY45PSVv2usyNu5E1rikkxmDgZxqFqaflVZt0RY9J17fcrXRuCTj3tYxqirP3vOaTb4VvsB
lXpO3GiE4bHy5vER39gtbRXv2QzOkTS+LvH0S4SLtRNRtl9fWk3wF35uiN1kV+lmcJPqZBJfe5Ue
EeMCkUyOfPpNKqjzygCOkYsVzE3jYFX1mC1i3LYJw3wE58Vo+l8Lpj9s6pHCaV94+yEiblnEcyyZ
sCNmHhlk3obRw1yJffrmaDJjZI2Gk+8mg7E4kAyHylNvZUWpOR3Rz9tzfHZcu9hi4AALnG/FNy+W
IUrR6NXHMHlfWWl1GKdfRJySCWAzQ7kqeekYARlP9nfTojmRjsWVPNDbzNOS41NT3ZxU/qLfnT5A
3kQ74O9zH6tb36ZXy88+w+IxigiNVNG4+CpTddbXQgwSDAAxvcO69JsayQvNByQ2A0kEysdrZJ3w
qbZ3Uwq9VVZA6Rrp+9tO1Q3FlZIqJcdDkLdpF3H3R+fRIt4PChCRbiQ8QryDIoxTibJNGqWIEnT3
2PVHWl1IELJCnPsQp17aRWvToCnoyxF+3HMCpg2+/nSQ+M105c1bvC8lBCHNHho3XMB9bT91vfMV
r5vHrEKkScsxH+R18NWO7WBvZjjpEdTl+zigIyB75D9yn8e3ycS5ocEZd1ng4iqHqEy/yEgnuoqt
b0Ut723hYeQCB6QpL7YOokeaZUtXUR3iAi59TrMiRDNZmn90/2wFc5aBdZgXvXgO3AS14sdkjunT
kqO5KYIOcSX3oIqk81y0jBZIa4h/Vn63rfLm1JwLVZR+GCNuGS1NbbvPcMwaA67niUlIvbn1Yjb8
bon6K4Kyp8mcvqVJ+5HqMpA3QPKI1GtQDcDIAKG8WQs1oop32Ez1RE7i5HiOoBz3E8BKBif9BhBD
356h5EookRmJz4XQw0T4zXgc+wIZhyqia2mE+9qzr24+fGFogaB0yAniD7wJob8kN64II8oGp1DZ
7kLpvNZtpM402bZC9hOid0gPmXnFidGvz4707pmPU0/f/jQzesjOQgxQmd1GDHwFES51Ktkwbuhv
mxGb3nMa2w1QHe64MD2dnj+TPDAbmg9St5n6huzB7cN9QE+qpDnXJO3XfIoOGRNuN01ATzvoPqss
fPsLT43tj6r+NMYXIU+V219yLOB3a8uvwAZ1sa2zqbFO5J7Az2mw7dDxbtJ6AKhpG6CRpLrrjp2v
m+wTzZvdPItP3RT0w/pra4+vuRVRrCHfGGbOXgrBWCHUPlL35kuFqYZpICtbe2eY9T7UMvrejMv3
cWIBkhm9TxWlLMLoGLF3zv7C+v/NsfffbV9Xb+V/t33VoyEsBpqCVjNfD+4cavjfbPcamwsNBrbD
jBCGYu7Xpiid3zDMUC1U3usCHHosW8qILj422RJtVnYh6/mQKoOuu8ajzI6Fb2Jj16ySQu6EmFze
kPMUuHgQFsVRcFp/82JERxUMHJ+JOqeJf7DTzn+cHTIcE2Vu0ZO/DbQjI93AU706k4AiZ+Vz+99J
bu9/4uR/37YToKrBmfU//AbBuGSJhKw7kqYdCxYOfMkeowB41GBrxhD1Ma8/5TyFWyYmeg8qtBxk
45q5kBkXBJkcVADhioS/mzXmk0IC7OgsfRKE/FCtDsCWCLseTEmRBvYen966i1Jg2+QABUPBtman
5evQ4CvCE4IaiE8dNqX6PGWqEWuCw/fxl7XXgENVUQqK1XwjyvpArYt7FCtc6eMjAlp5Ck2kd3l6
qf8osTw3WKT9fz405z9tsvXZwhu1HT9kZHH0nx9aGIR5MBhOezSwHXzAev5toUfJ4FbWMt3LnZrX
zqYttsKUKx5B1+UkXcpxemshYbkGMvJZg4z3oTKeEkwlVjhmYSr4w7KweAT+LEnjikvetXxyPqdQ
amJ46qcff2k213kfbPq4CymShhuSURyXvHnBqZxNNT01kqF7FKX1Ffi/nzPB/zxnHI9FAxVGCMno
/qdHctKr3I5E0h5Ns7VRLG2NOEw2Qco2URoJ/a0BObqG6U0bq6AWF6UV0jMcvkpRaghc0+TxHD97
9XJ1FApYiTTfZ6krh1Nbg1iuAcOksPuANJB6U0nc8j6HfDIVU32rouQFLcotMBCsPwazu0Z6RNHy
Fx3yshRkjrSiqLGGKcd2NwYSC/kQkiqbIDyK6RiYTPdZ5pVDwvhYnb22Pvkhc5t8vbe5qRXhsuGe
MCwOH8JkwPO3oA3kUD4SpOCHqIH+zO+4aF5EMr/noAlLgJfgurvSrqoJyJGCrYGynUVbOG4KYO5J
QWJt//dvBP2uvk7/+wIWODaiFQdhBh4D5n8MZ/Aw2K+LeWyOmWQA9ECweuhCbAhsDOPLanzyFx+3
lS5gK1X92feVvW2G9JM9ue4Bm+0ueZ/1yVdrzqpSFcbL5SMTVn1G+fIgQ1TfGvxXoor+1d9FqbVO
LqbF7aCynWHZP8xx+R2I5A57th9b8WZHxWeYs3CUxit1FjbUxqaHAlWWN7jAtFI7QPb3pazr3axi
vg//Q2mOk7Ga+G0Pqdilc7ErA+M97lJk3HU/PkcBzrVLdzEUblT5YDPrufIulTV6Fw/cNc+xz29o
k6Q8NWYYE9YBQ8MtlXVC7LUVpXpuqdUdGZ6O5o4AISaIwXWih53d1iPlxsIsMcIJEW/Iu2bwA+VT
7GTB02TYirM5HQS65/zWK35TECPpIM1vis8iSvZdyNrkuUSBK0m1/r9NIOc0xos5JJ8VfjBGhpTW
bn+vAWVS1jffoIPZVD3mNfrK0OBWE3hvS9xcdV6c1OJ7gCliJON3Vsq7Tk3Jop3NrGtDadF9HyPv
e2zW29zDQqQZYqQjUXOgDHlVCxFXZBAjLBJB6iI/NBhExL9xmTqyh2H8dIfpRZXlxTZTDKEzGHrh
EIUv0e+5Sr5iVHFcSdUu/SGT/qdh6+dKySEYDBFUSCK8smQGpmvsBkS1/BcdO4SBOyMnExWqujZ+
8JYbELya6tIRJyJqW8MgBaYUxTUssG9E2YmB08q39TrvqAYuOrPsySMbdRQwpCFFhCCl1KEBOjel
7ZSjeHcrDtduywXHWBv23q3xNILnV5iBhDoVJpLdtYCR+7Z3XphS/j3Wq1Cw8OJmp74KZX9fL/C0
qdOtV00vaTZAANQJAhhl3+qM4dJ41Fv0VTSujVFa2HwLk/HmOQaLDXkPNsfZAXfUTWgwvZmpoiTP
EWmRFZhfJiW/1ELeZq2b6Ggld6THUcvmb8YFHhRu/GZQPN/GlrVpHFwA1rS7MyicDBalgIXw3tL4
ozR4IKMwU4E5ePKDSr9hrKdtml4sq2H3oGdUOOGl9iH8s84Rl4YP2cXmlWpF9X0sl50KEbLlI41r
OuPvfS7xawFPYxYZ7rG5uGX2eJrncDxKG6VyGDBPcFyGeI8gjZIF40JlhWV1YUbewV3Sm0dueTJy
v8BdC4eJMByv47z89HABeMV1IWfC5tVI0YItiFi64D1ksig9mNJEGEDFScB7Yp+6bRgXSHkLZ1vR
CXdfpS1eqLaD6XMX4dyGsKLvi4PfGR7t/75EjI6Jpu10ZKoujbuuBuwB0sR5qfV2KxjUIeuZGXvF
N7GbvDQ+Q5WdnRzZb25U52UR/raZTIfhIMujTdX8oIWqqVNVp7Kb7fMS4a1TufkOCczN6K1VMrxs
yiU/LO5iAnR9r2el2LxVsh+99nOyudUzqDFIBlqfQdKccxC0//qJtqGVo6E1bPNlsRh3D76GZ59j
b1PfefMjuZyj7uvIkHnqS6Ao46y8kgieHzuaQX0nDjLNJ3hFZVxsxtSDPExHFS/GRQQ4FTfL5/pL
q29Zf0JRRxO0ccFsqxkvvNDxAADDxwV4/ei6QXSJ8UA5hJXzTagov04J5mLOUm4jq/RoTWH/w0zn
x5785yjH5SkJguxYZPhDiaIHNy9UecEyArOlQTCgS3reJR3sGxCdd1iPcj0KJ2BQVuW0nzKGYYll
1QA/CFoq4YzRFGnoRo4OhmHhcLCTOT35RUF/R6HFjTPGJQhezpTiUpkms2q1wZBF83DnaPPVFkLw
EpZfVQ9eZ3vJKdcmr7UOQmKLYSDhxMgUxGYvbtLhLOSFh8CipJITd9Jomb4y7mW/iBnTHfu3M2Y4
H/Z2c3FV11ym1PqlgNP3JUYMSMu1W1VYJnvpz7t8GqxT4OIM41MlvIy2G+CLQduQtfg1TsKv2J0I
RHYmOEuM6AgvNEY/Me7GyS7j/OJ181PVcrmkkXXD0DjEV2qBHzTa7Di94mBsYZd5XjiAfkkqCkOM
HANyGg6tVeAvOncHs/TJkpVa2rNnYH/Xx5jmLzRRNtls3Sqtcgawz06ZjGGPUS5QI7RynE/YVxCZ
nENWajaeDIci/RwJKC/DWx1MaAKm4xYifRIQ4owApQRKMiYeKkKzqrWwmmXxy1uUKFJ2kFmY4Ddt
Qlk9SI+rhEt2HRXgfPhMfHgdgDXMI3WoprUZ4NW/i9R/d8vlfY0umKwst/TJDqNNOy/p2u9DAu0Y
0u6D5C7uISad+TJ1W1PrGTxJoT1zO6o82LsQuxXTJA4pgqrZY95lk/+ck+Sy4tmVXfibgECadl3D
xYhobfSNJ/io/XqUKzCtS0RLXN6mdAvUeLZS68lycbOmqbJZ+oj2V/u2xknNzPYxJuUhzcCtkOU3
G6MnO6NMY1Hw3mBi8aK3z5UhR/wC1d+w9vMuGAqRfVliqr9lm99HjQabYOeE6c3bosq75mE1fe47
EOgIm2glaiuN+i4QQcZywaGYqvmY4EULGLspfJ6pHkFzGAvUxtRuOkSITk4frlYbJPPnjLriQ9/z
Oh3oc66AzoweCyf9yqtIZklq8+G+sv1DSuYeYD1cUCMo8/Fg9ePb0onhVJVY5wknfWyKEbfIdr9q
tlZAeGqQETQmuegAZ78LFMoyQMpPBxOBB8Rz6Mkc8ls1LeGD8Muz1aF8zaTWoEb2cTLwNjTxKvMW
epX2jewWbYg/vnmQu2UhPhdVcK3SguqNt3yibub7aAeamUkWECqdqXb2rG74KB2r2UdogpGfTqAD
TRv3bfAMLfE8lq2zH1oori5oTsVaTdN6wIiJGHFzM/XgpjLBTqfDcK+X5zaqt0vhvBa6oFlrdY2R
UY8xmQ4+pj1Bi3P1bLgpMv2hRfnCv2KkVjkHGKzRCMWBReV7xcQtqsZnJ3ZyGjJIMpL4z5Bi7LCe
EUvqUIskjHzI7PqJIBrfQ61Um2Lyk2AovgVRd8hE8x1pGqZYfMhzl49bMxtREnHQ7answVXcieip
SoiLGA2+dfplQaJb3lsDF5rCwEiKF0i8GKCH9cGpJvyJvPZNi3Zc1gdWW/VNx55r/SBmXGGHrxvm
Y8Vnq5rXnNY1Ihli35KiTZaR1qeGvIrGqDfhGHwpZudJGd2jCKCg4wbSGReUNxO3yaGmf+tHfHSR
iau1yJ4822fAI4dm9t7b6DE6NZm+mRY8tB1wgXQjX0/iCRsOgTtaVJ+xkw9+U9yC5x+1CKyU+hvy
/4RDJHeDL6Jrp6WoQkuRGNXFobn06dYU0eApooCxHkPy20geJZpzqtXvphN/1saSw03mB4l8ZzsF
uA8jwbyNFccaz1lC9yjAznmQzwX9VlYfpC5TsRNG8tOq+Ax1lMqGvfPn4L6M6n6Uc/RhluWnZSMW
0NdtZ6UvPuOjhq7+k8f5ydIFkJLKL7pe85TPze+Byqmjj3Ei/q2DnuFT0dJxiBHkUEX2US4yxqej
PpUOVtId05JINI6jwaUTxa63NQwGSw4O4sZeuQcvhdZ1puxzrYiE2kvOiHFmoRC4dWm6rzcb6fwQ
D9ZrmIc/QmxaqEHtdLyUYgVkDmGsWSs+AS0dksm98lwUkj2T0NvlkuuE/e9alvBFjzK7R1P+I0zS
P8wxVlSja5TUPS7WQVzt8UidUzJ5IHGWwxbdxEw31BkJqp1DLXsSHK25axkVthlUsNeiFZ2P65TE
m0mvicl4kTzFE63ECp2xC6u+PnN+MCYQwaBWeKz5UZ2yaycpxray45IfordVOLUqMCx9UqnZeK8w
LqqQU68FuLVubev9J2gRpXQj6hsMFeBKcasbCfxKXWd2xyrfOH+HD4hjzxwXZmkzF1yfiqs+x0Tn
iKskJf8Au6o163DtcCPaPTZBje8R9xLZD5aBQSFMR/TUL92hlHjjWbAnJ9FawFh+SBdHFGcxpxVb
y3vv+nwZ3iVzk9P/Ye88muNW1jT9X3qPOzCJBBAxPYvy9L4kcoOgRBLee/z6eTJ1eu45uh2ne2Y9
C1VIpMhCAZlffuY1lrDdrYMg2yGVknoM4D8kXeN2XOVjX5fhFtFFZjyIwMMe+rmoKJtRg059G26M
FuA59Rp8MtT0t7QyxHyoYyCtZiK9vXB2ds9T1IxYM1k4icpgD512zlE7t0oK/WKi2tOXIFIi7hQ2
ryI24aezuY1Z3HVzyelKREoLisVGwNr3aNCaHclBNol9g3CjtVgAMGBd4GSPzlJtIuu1QCSCrHGp
CaITQr/uQGmEZc1TY5R3esCpi1x7hLfneNeDkTFnp/veFtWr0xuHqFpvu4mNqlm3oce80m1QBnd+
DMH8HBjdvOsFBLVkLgXiUbgtZ/KjggZx6Avvui4B0C7YABzqxXQuKoToqpjeg2nD9A1PWqZjGYzl
xhbnPHKRwp9GiCWq4+NGAs5f55fX9KYvvQDuwUwIbZfpq8oM8J9exqar0m2e36cJKCGfrKlSFEPN
WdbMk3htLohoz4FoXvXIbVk46/x+eV0D6zo114exQEcMKDyNsSBTKIVy1wTpq2a8wRQlkMfDDy9c
72Yl11R5z30zn5HL2XuZfJ7C8aat3KOv6teBVgWoMThbStchjIxqXyiWlxo3ywayLBev60nDVFKm
BnJlcZXR8kkqAOdIjHecd/rkS+v2vhuYHjPNPCgGot5dmbMcRNNd+aUNdCl7wcWEMJk2F8EAhi7s
N7lK75qe8Ky3XKEmMnqooQZFw/jDk1ZFB9xsjng954LavWdxOel94pof5cC+NIz4MEoiZ1CgdqA6
x74H1tVE7lZfmJ9FPwxsifQI89dI2kI7GEiUVJyoYTVwb3Cf9KRXP0OgFszqU5rOLcP8tsZJwmM2
0XnPDJo4WVSOVJlEpsGHLgf++mKekU9Vw3jDND5HMX7vw+mBdhgDBwTedvEpkWyPmgaGXg1Gm2DC
oPaF7iEYDFgY+fAL6U9icew9qpwZ0Ga205MLPcDq3fcQWS3NJQqgNm8MQI3umqK66kcLjcT1HM8G
kAY0p0vyYXqPXCt2kBDh0dJn1Mivz2hBNTmKFiaivb+amD1ZgW6qzut1pBZkPVA7q1x6cNBToAa9
MNryPvAVt5fAa+UE346cKYkMEA+gvUmE5pOjTjwfyCdU7vxe5WNONe8KpGsUXxBtCNX7UpmWReqp
73Iai28Teac/0/DRVEXrxVuR9I8yk7lkZ3CKoY5PtmOFw9Uioi8160ti8Ckr8n5jetS/y1VT3RU5
P+CbzTOF/1dpQInGtPPS58lvNbFYGcqqqE/bDrdHrBRUD2gGdaL7zXNkAThlJqGmLuDP5NYk22OC
Wx9SuIfN1OMPxEEM1IyZl89jKdp76M3fO4rbtQleoD4wuKCXAaIe1fI8/q73UGNZ08GbWwgrXrWP
qmXv9zBMlEaNosTJuWL5+9G9JtL6ioCv2Lye8ZHTpIDFFBzhlpBmqJ3pj7mS4jZX6mAdKQYG2tYy
7zMSpTm11c046xHHWiBKUMunJX4ZPt0FdbtZcPaE3i28nLeSknoT0LpAn4HxUpl/OV75lhTTfYLe
oDQjFCIpbpBMaxywx5o/afhkt3bNyVl05fWixAQKLysP9XwU8AEqQd2gFuuSkNv3qjul0hZmZMkO
L9iDZhWqfC5RUghOAf1VcRQ1bMR1EChEVg1PCYbawKdgaxonx0ObDlbQvkzQbKfTySZnYzH2uXRn
8YCbaw3wY5kOArLzVAvcv6svDRgAYs/MtMS9w8H66q1tDZTxKdSSdSBBieQbXJiTumVEOvwBloMq
ZxLFrRVdcR97ZMdq+K2iXloPe9D+JcVR5GzQFPxQPchpIIfUDG7Oj3OElg5KDqxrP4MabML1UWl0
Tet3gCeKnOvFJP1kqz9CPOIRHZRIVVexBBf+pCcYpVqbsx8+a12LDJo1ZyToX0TNKzQBshq3nsy1
39AoZSjOvkoq+ul+tD7OBoOzBvUivo+2AGVIbcNXjTpDAgaG0yJgm1NC4GlhNY9LLhsqXoq/gccS
1PBjB3czGhCJWRY6WYEJdV+WPjza+EvdUfVusdNSkSlGR2fjoaJ60gXWQkzPcCFA9Kykg4wlTH7Q
bX6TwtTalW3xMeTJjcqc1owUjdz2gGIdrOKStcNY5WxatGFCOKKFhUSsvX5rBgi4Ho0OqRIJ1xYW
+h3rlY4ZneKlY2PEyBj+5AYey1XYzgfa4nsul0KPYfovWjyZzTxgSNf59HItFJZaSYlXzeuyJdvI
oFRQ7UbFTilf0CZivKMYDkXbf5oMPAxkTLYY7aVt8QV0lOZu6F0MVkA/hQpMKMKt2487sGSIiCLt
BRpj/CnREVbLXcdElO14uyE96HkIwrgnkXuMlEjBdJppxj5QfvenX0GBGIrrVMTx1kdk9pKZ5nZq
DLlTPXAtWeAn7oE66lZLFViKFB8vdHkrF7JUQQ6p90/seBA4aPMiEV842CNF1yr3Eh7z0Dpab+cp
Qw4xaUHxeS9L0+H65b/oZoLuYxjdgkHlaD9pcYw2X0DbZh1oT/hAY0YY9YOYGtrxLuMcAVgkHpeV
w0bafnTonpF6ZA6Twcwq/AG6xtciEEDKDKinjes+xUzAN6WxnuaeNVCWHOxmMFqHColgJfNSeNWN
MSDIypjy3Z8+NUs9bDLgJQH3HAXpvU+R6tbJdQxT1/dHjoIVXlcw2c1WAQN6KiLa8PU2H9lEVUgb
MiYOOWHDcZ0gP19cxtawjWLsH5i+mx7dx5F0d57qc09IVp2VoqIfY9WnhsrICwD9AR7+0gV0v3ZP
jjOcx2kWW3zCtlmWJ0etsRQyLjGY2k6Ds5sn7Ijoq266iQLDk/iB1tXFkpukgHLdCE9BfVWjHnTZ
KwrW6HgTIpjOjUjzm8Q6IFu2BzjDgKSTNHtRA+SacnmVhOYCpE48FArxkU/jbdPaK/OaBLNFMFgt
PnS7QoGnkM40S5ddSXN2P3K0RIsUqMnSfWvoku5M/Oo15KLHT34j3ehakqRsm4B4HK6fHokt2BxY
L6VXlih0kY2aa/G9aGBjuC0qQK3H75vxzWaHAuzK5F6Dh2LkWXdLRHna4UCOk3f+fXZR1mSm1Vnj
e9p32wHLMZQ/3xybgSzConQyOMkJkm9aeSeRDEAal19q4ItuCHOvGyg86oas5JsWV0my5saoxid1
bjZg0GncIwgtQBTrEj5lOuRZbPMuyn9WwzcdQnU8K9M3ZCKRbajBUopveZAcw4T+gBxnZOnb9sZj
9nqgzH8zYndvFfVD3HyO/vBeN8zV/ZRnltukbAmouu3sQcB0sutOKHASgUZLhZCM1xvU/Oi/vqnq
rowCRJ/xiAKo45SSJk90bNZrG2Fw5AE6+jXglw+iDq7QBD8WVvZDi3IUBhGuUK1pOASbVoE+otB/
DnoysNAhA/MJ56r75SEKoDEd0xqjuZl8B3GoZNuRMuZnakY9W/iEx2D0kpMWhtJIrwkTh4hzQAMH
1PAvk4Bo/Sj7BPJEZhRiXCma7FMLCyGwynipcnacwN+GVHymXf6iBIzUsWlWKSSNqv3wq+4GEOWH
HteB9jsuXf1t9cmDUN2p0XZRug10ORVmaOxBW3ZMdmO1+dq+eoaieaEHwJbHxI4GzUYEwT1agHch
cL89pAxCbQTmvQ+fVPk0z6T3WDmDT1V0s9FTClZkh4WC+A2iuJHIhm7X0vjUzWFbKjrxPNKeGrZM
SACyujx3qwMJX7Y401EcgCCKwMkwn4NUNBxGwG9bvUgZjI5bd5TborMqNYh/HGLQs+rus7jB9TCA
LPr6mjbhtcIqwV446dxP126VcZsU4R5jSSysZOLCGfHgf7UAHwFmOwg0AdFNjrPIjn0qv1k2IRm0
6Y9YQWpjC9OJzmZESh7itP6jT017mYz1t97ymx3jnW0g+1uwZgDhlZSYqtJmJYkE3w8F/uRV9XzH
Ikc6wKD5qdrrVffcCTDXurzpldKYHqMOg/3hCuymB/cjxy3hylByEqqyUd3RhBOw7NBjcGYPWiIl
W863PUWfVVAQATQkHf077D9v4moFKuBQnwm3uUStkzBaeu9qQ6QF0DQbXo3KojUALuvItLw1eW3u
0paColAfNFYZQD/cGSfZFuU+nLEo8a3uQet3ZSvHNXZi4OZ9KkAb7T7GrXsJNLxT9vJyxCiwXCBO
axHIeoC4actn1R1fK++jNNp3pWilakYGHy9wWk5N3twrTZEqca9Xmh40kckZZ8H0NHhCtvQ7LEJ4
mERywh1x5b5YzWetfZiryw+M69k0zH2TwSHulBodSiLFMXSA6XZXNDHfdZfFmokccbdSiLYvFX1+
iKc4EkeJs1O3cFmzmkseH30F5qmqEMtGDxAMpZaTl+fc1FN1DaFUhafeuatS11M1mO490aO4dMhe
clH8dFT/VN1lv15vitq/9GrGdav8WUwNNBkgumbxtSjNI0982Mn8oB6P48rsEDPeJNwzDMD7Uj0N
gyYTM5sGI+iBZyqaRyh8HOiM8dS3bVK0GZbGplGZlbrNOiNW7XRdX88em16rFan/vaAOB1qclFlX
gD3yCjCPs6tFBQp1gsM5ynqU94Y5BSSBD9ywoCMPg5dQaOzdgnqYquENXvKr2xF4jVaScKNTw51Y
Vartq/Y9Wpd3coavplCe6wDium38R32SjKB8kDsySeWZ76c1mQhL9FUiWFisxaXA8UV9iHG4ycrh
VcUaffa74XrrADzagxMVy0FJsQ3AcTZ2lHyF6GBsXBPl8Rptw6Ssv/fV0+K4z1pBSiW90lnf8jK4
goGn5Acxd1ij6Ft/a3bxa204H/WDOODA4O7amgeqsgp92Bg+bNBlOQCJ9EOVqqqBgn3bIZawETgN
p+V0AU3qDoj+ucPhdAO7/rmcHmMU6BUl4rmxbYdBYkroyt50fmuUwtiiPp907kvVNtOvbpxl0Qxw
XZiNduT8f8nifvmlPuwKrIj/x//6n78Qobv3/v0PceLb9+Lz3//t5r3r3n/GQ/fJoPKvusX6J//Q
LZbBP9AD9mmiCaSGpZLF/Q/ZYucfLgESFKXn4M/K//g/usXC/oePOrHnS1+6SOY6fKvjwIv//d+E
9Q/b8YPABHOqFI3RQf6PS/yLwHT0Wf3x7z+DWH+XLfaBwJgBKEPLRTb0X5RtA2dBi6M26pPZTreV
MHch2rFeXCuB8Ip15MMT/9NN+m++o22awgGP5oBt+A01m5eiFOtMBj7tOwQJNrivvNgS0gbp/hTi
Ov73b/c7xk19QN4ocEwB/FD4Str3TyDdCMVUxiXYIVj5AQ1CkPLecq5XLLSa9fx//VbAgG1hokbG
p7PFX98KTWCLVGmtT6qdkOXZlwKlJs5eNST//p1+1yPmQ/FOri8sjzXwL0+tl/CaY5ezLTSmYB/4
xAMMGQC+zsl/df8s1nz9Z5Cgei9pBRyEgYu4tqVu8J9vYI1OSxXzqZyshW/nmGe/aXe1L69A/oN7
bMyRGurCwhSaRj6OGaN360QNMq3lzd9/6t8RtPpKbDuweZqWFP5v99cD/WX0wVRD4jMOZhbeyEFx
oeezZSxnUPmPnfA+Q9RD/v5t9Sf8lzvgSElP2Qa46/52BwzLrRzPqlhCRsbwAIcWbwTKPD02/fzI
+BnMQ3SdlusZsxLqSSN5b0XLKAGdvUS0tBl9+ZzK7Pn/5bKEg+y55wkJDe2vD0a21WDnkIZPvcCk
Ncrdk/R4t97BrMz0+w+SNRh1fCGlFFM97r7CKDIrMHQdxiffRRmaRHiS0fvfX9h/+pjA+hKeOPwJ
L3+9rnVIEWcDIH4CTtCiVY3lejso21byvkmwI5iienb/WtuYsv79W1u/o4z1EvnTe6vv/2mx+n4g
RgN4/YnU/Q61HRIMmuCbaIYq1M7n2eSANtP5NEn5I0leyhb3m7+/hP8k3hCy//npf3sqU1bE0Py4
gjWmJIDUfJZz+q4VslNCwt+/mW1a/3q3A1/4PusSSSDb1hjfP33iKixcv4Adf6rM+gDG4koyrplM
Nco2ab4IVHLgto45Y0TESDdLjNh37k+Pbuuc+mAE1mAuVz4/s+QL7r+sHccILucpONSdea4xCQuy
8Rah8UfhDI9Viu5z9U3lTUGSvksLiG43zuc1PwQQPOvoOMiiQMKD36P+/yCVTCO57lQdsdF5WhbI
shUtgg4D2XK9aiQLNEO3bONCydk4w225YthKQ5S14tLiGQHIsaHmcXoUQl6MNqNQKz4huIDTItUZ
T7S80e19QzA4apb3qZvvkwbBIKxCw2q+qNCFhxIDvjMr73tvnhiGgEMrisFRXT3sfHDbDp1Dl67n
vjFPovvIBjzEPPMqcxCQHoMD9Tlww2nc20H6pWpAVR6r9WQHLGGUchzSwgfH7X76KhSrO2NmkMhj
uzvUE02i2f5peIjSmQo9HSeKRnqD3lC4mfhc1ixPgE6ec2xcXHy7W+6nDh69nK+Q0aGOb2vcw5bi
3eI9RcsNsol4U8BMd1qWRyshuTaH98ngw/nrABirp8uHgWfosQ6mHqepymL2W3g8lmpGVreoAIIR
wNTtD12Semx37Mp4dlEbB7xdfCH/eAhaIAtehJkIjgBiKdCpjM2rcKx/YiewETMf1ZgIPQhPncdk
vE2Dz9mvoXr40zmeOCfsFRWBgLhYB5dNbN0x4582oeBKQn99mB1oRhzCgT8+BjCFiwJMYDby80EX
7B8yJW+KmvN74HILyhCTyeSjGecrYebv6i3KlVQYECp1MH5wvF+yNG8dOI3AyN/hjF256k6R/ODU
hMZOZp4RbcTWz/jCy+fdSov30QP+4cznpgE9Ru/Lr6IHp7KRrm2txxQJWDASrKkIr9cwGh6yAgPh
wOkA3KDqwwQhLKgBr8cSTbPAj6+EzBuQDst55Yq2uK0dmjoxtl2TKiYx0MeluZMRhowJb2c7PKxW
BsuxyW6rz8LaW/euh/ZRj60M++paX70H9HYzW+OjOnfTpoNG8K7YUGgpvE+gRKdFXAc9ndaZOR1i
zM4GjuRZLeVJHc6OKW9Bo7ZIbhWn1OLZJJz2R7RN0QYbz06b1oeurbqLLF1erKRsr0FyouGQx3gB
0TkgYMmwrQ+NiaWvXSkbLCe908sRNNBXqjbuqqoRCDPfHTt68PoSewGPt9ahRKldThLwZM5eqU6E
W8YV09mJOafQIYSfE6Ipa0CoiCrMnGQQv/cjeYTIKjZnkB2X5albyQl12BrVUR+rceXMEqoxiZnn
XAKOWs4wLKsd8BTzJ6OLEZkTc6VcZYz7uMWw8MursDLL4Q4zTI7Q9MhevDZ7NxpxapL+zQWVtLAH
RpaLFQFfMUAXm2B85cCRhcHTxBEOK5B+vXPU/yEYjugws8m88UzploHf4bJQGuOWO9o1LYKRNOS7
1nBukfA2tv6C7AgdIfB43opqvYCZ3M5XZpsYO3j7NybMu02wGsNxMk9uMO7n1qPBi7vjYcI0BIOC
CI/HdoZeMVS7ZbbPoN3YXbKq+UXYo/cD9mE1O/0X7M5CZ6fuLfx4eqQWG/wIw5vVjdxrQAkMrGiu
7+mu+ZWYLtEpBwwST5eO01x4PVG0q9UxWcGoM4BsHaRpPLO3oODgDLcYlK12390AoUEZNMbnLarF
E60+MK1zHezzOn1BawoSZSmKPcZ9xSa3zH1qsK9yVNJh2S9njazTC1InL3JIv9RxYBb5F/SRk2Fy
awhxWBLi3dqbH01oPqVxqQwpH6YwuFqYudAhr1DZ9zGv0I9o6REkKY5zgVadWvxDgd0yIG7V5DIS
FlSZlu+WlS1o8dHF6WjMLg3UWZdlHc9jtUcx5XOgubN3Kwn7JFguJoCxVuCUh4Se0CZHEZouScjA
JGpfmoE7EnXJwQc20QeGt2sb64ccOncXrtjXWkHW0wRkdCFTiDPgOLF2iYwjWpiMVWbmk66NJ64H
azSpV6Q3ZhnDWI8uvYmLBxpOhAn73QhCH1n2tdrVVb2zlxX+EeoMsKiWXWP5OMKWuLiWGFzFgD6Y
wGN1nbAJW1ndlLVk3DSStvvLZ+P3aB8TtxbOTHpYn9Kk+1Y03CTc0jAIceLt4M/1wXF5s5Fg3qQO
nblk3ENJYnKtnl2Vs4fGFQqoOEPgvJtnlktftOi2BfY7osyg783EAGHcANtnpBbnPHbPs975wVtb
MIsvUVcSgk6lzonQj/8ZpC5FUgDdaTGQks1Ar9U5gJfKjSPmptQX8eSA8uuN7aBy2XCI0+3wOZtQ
SLDJqGDybFJRPZa9PJczWyAOh6e1BJGhYrkrb1fTTbYuCqvbaHK+eyV6GToEuQNE/NQq9nENqsGz
mRbVP+vOPdN+/sxnti2esi/e5Jm7tUxxSFjRhKySgCYcHh1czJrvkA66bigPaPIXlxSa/c4REfox
dLP7YUA21cb2OSrR26oTJOr7YSdT6L2Cc3G3LrI6qRGeZ1vscBKDgb0Mk2p2r4cyiTflk93741PZ
MGyx6cDbq/9zKaYHy/MxrMSGN87wIGP684YhBIbtXW9Mz2klrsfRqU8U3/idTsl3vxvNqyJIp2vD
d68y7MKOmEZe2c14bNBJuImaGQV/tFW3vR2JncjjZas48EAEaDTBqT6Wxt5MrHMAHEjSV9zac/6S
cJQiOQHiAfzS0rQcgmZ+NJu12bOgE2T9y+TYFX4FrsYwdzJplt1iL3u8My7a2LmBB/hUThJtnzdd
kwuWPfi6fT94StPOwrhiRrTCucZPk5Dp2vdgP8qdVVV3mYTh4Br+qUbUnpFuuY/zuNgni3+2kqW6
QCFu12Q4Q0bFcG9aDNhcD6Mcu4uuRNFcNWJoDoMEfCH7ZdwDU0Bfpuk/jEneDiXCHrPdHxLkYo5z
XVy54LLYFNljgKy/W5x98N3gF9ifUMHJXs0OyUgwGwCl5L4I4ayiavblej/7mePDHCbrAIYV04jq
rnUsVKxEuU2Mttpa6c70ybfGWXwXBoOxJSKS45JCohVRmDROz9aX7P8lEKexyICFVvHRc3jDAL0j
SKSuEvLhCBjtAX4Z/j/b1GNdLns3aKEWLgE0hiWpAfgNuAdnJhpbFU1BCVsECS/3FINWmbyluY7B
Y6JvOnAizQccJMejH7R3DNAzZju4gpa92Fl95u07b3HJY8fXLmGnres0Ij7Wkkb5+a70EyiONrQa
vzZ3nhe3JyUSo8ZpTTfVmAwhczENKPMaqBa1nDC7Pg6XnaxNKA2MqOCHBnvLCH8wbGE5KSCMUO8u
e8w9XcQeXQlUoUWcNRjzoz7pSqeiyIQWjuomHJE5EhdrC+0mok9AOAuOYVk+2o2wjyvs98SPnNMQ
AAnmVDiCqEBs0Y5vAvA3wBNe8rApDsvY/cgbIzwsETBZXE1Qx+oD5TGEpjiUc3s8IPRKUtQn0VHA
pPV7+ex7WXKgepOHMBlv5NK9BOigYZM9Nps4UdoHaNaZNrnBij+iP0ckiCVpujU4yKSxCID6kbxb
9oi5XIC6JkoefmCd4cqh87OQphukyW6ifBXq/F0dmL+6S3AcIrx9E/KflI7vhr0O3Et8g80JRBY4
kVRJQebh34yEwVVlNJzvNnmWNKnMkKRHwoogmMS4BKu0NYudfVQvSg/zW95DugipZtKxrw8toKE5
kEzaPPQNrJkrdXhAkwE/TM5bfU9Wx3+uyuqemPSt8qNbner2KWUmWkXzpsMjyUZIGt+E/tFCMsn+
7Bc+N3C/96A+qkwZ5s+5xG8Tia5oK0tzPCYmNn6J8eoSOwiCIUD4qNyvDuxf/uAJgqRyy/inZao5
gmZFXSm8M3IUOoKSL9UTYJmiwTyS1K4tSTSULYLFDOEELN5v2+vY3wsK00ONpXwqmO6PYuD3k10w
8SRsYN0QQi0PPbh4OAAB1+AxpqrYGlSvZVB3IfYhfgyJ9xJ26Q8EhdDRaA24idm7Lbj/09pRcVKn
oZOXXjY8sV65huRUJEe75OZW+b03zrdQwp8KX96itfVVC7C3ab8f/ea2CtUWc9ezyzm9rZMGTGXd
oTnQPCHsW+wnFCpqE8lWo8nzg+WjgYc9xJUzAkn3RHGI8AjahwmABAHenvrSwzUGhpnuhkY+pamj
7iyyzKjZ6ZSqLx9A0W6AxpKBNSAT6g6LtZUDVZWlsg/e8DtG3YdnCnZHr9Bo6LJNG6xXaZHv/DpE
Wg54tL7swUcevbKi7WhRLcDgPNmOeYfCSbWTvkKAKkKFLb2nJA+USQAY12J8dIpg2hSxdYqc6dGZ
lqukJTkePG48mT0FGoqaTBqDAC3HYXzMGvKeIo8uo6K6kRUeBy5auLB4zvoZDGpQi9o0thLqGlRc
LStVW6j62IyXbwJcylBgL1y3Cdg9DMQ3ngNERlfJTg6wxTNuTZdUS5o0q1f2IaYFLC51EXZX7QJV
2payuFHJFPcJwKcqVut0vRrcFy+FYGRUy2Vp29eyYU907vIAwPna85arPOvvbNoQi7VeMpND+63k
f6hfrfofbjQi1fUiMCeohwW9dtZI6cT3AS09x5anavDfauUKV1vztYUEFPPM5N1RJfoUkZKF33T7
TV+8pc6cWrBe7YJGRcohhW7ZVy/L3VTxk0ZW0OcNhgs6z6rehRfcseCx4LwN4ctsrBkenfUwW4mk
BTPfQOLB/tu9M0aQxXhNqYAxMCXDJToziTbeDKg9cTCtV2Wb0VDo+Hl3TaJBEkytN/hkVs2T7iY3
EZGudd8MX9I8sykvM7FcqXMZdC1uLeVnO7KnVVE/VqTsAzbbHrII1wKkSY9y77YPEblrsCklxQj2
PZUwK1jhMpyE8fPRMhFvUbt2Vd0xJoofqKe5W73mfaeBEKg32sGfL3FJeMtmChAVaJGWSsaPthlR
zRkO6qnG63CSlfs+5/F7av2EnYGNg8wAepeEGeMO0+gbTICW3ZrwsVULYuzYPdE8P7reczbEP5Fv
Xku6Kq20I051nHMJGQAXicvhw7zO39XHlIbqKRMU617euj7NTA8xfN24HDqbahKtzTJ9sdkdjaRR
MQEM2SO2Ge/0bMDpmeyGPQCYMHTA2FjruTGgn9b5Y4MVwzphHRaz/dHRp7iPywvYx8ZW4yEtsGLw
gS9Tk6bXWH5fZIrVdk7doRo+bgRsStDVkBNXHXfGBaOeo0WS6KmlrV8Q96E5tUkU5qoxEwyNlvgk
c3k7qxl01zBgYmCxl9N878l82evGQvycu+gg4M3XbZuJhRclFOB9UGBVxgK3wHDaeAioTGAYLGyS
XfrsGV2PAqke3fFwAiRO2+F2zO3DSO9Euqq2ZlXaKLiBljwCCqJa1+0zfCkCJ0PUL7yZwLEsHVE9
4OakmCerjzi30w+ah/umxeZlwFR3sEj8Cqv43o/Wjd4PPfYkrWyp7BHT3wOJ3iHM/uGu+O5kzcI7
Z/0hmnFN9L850j75/coS19uPQb8TokegS+0QoAt6W5cWPcaxomZbZtitKBSFqrznvB+b6EtGBG43
X/fDRFkEHOuinYbHfELRrrZR6qX5v1ksEcEXmXFcUYUkXVhdaUWqVZbPRIayhlXVF/4Oy+eQXQZq
Q/VIC0x4RULTrXQReaVaTWOigYzI3kpo+2ONBHAf80DcnCXZrDaBlM5dwZg8xkOb8tSASjtVdAbj
YwPKEHwFgmnNkjx1skFC6GJyILS0WW4gfAs41KkeYgTK0HiESx12tzau5G5DeB3Tlz6CfjV2hJjc
xXCjHa1bXXuWq4Qz5se7vOMW9V7x0vbL9ZQCeVrCwdjmfYGJnOu9e1ZBxnAbOeJWzMWX7tIYBh+6
xQqlqZH3leiFI9Zhbt2Yow1qwa/DjlQRm0Ks4BOX0jhwUQBLU9JTKGdeDJwgUC25IhQsmtT/9DNK
3hY8F5KTaIyqhlhdg91sHe5dFgDCwrVrgth0X6WFd1ChRMuj1QEzpNgqv4lZfg0zKps+1k8VXQTI
lGCR74uFIyRd6Sit1fdu7e9qg9I7rDKKqNwloHK8oaOMWBS0fV0zo2ZPy1mdbZkkje49+dkgBQwk
h+RItaZsl42JlQ10uuqOLsOGYTVOm92wa6PggLBYyn8BliSG4l3JsfjLAfnv4Ubv5c6wqVHr9U5n
c/qDknotu9oVxGaKPDqzRaAeutPzS4VxHCM7eYiAInd+/SNgwHjMmxtrMV/xDaHfwBAgjJDKSKDl
OLET0nJAOggc01YKsuupuajKCLUHVv2cPTYZqsMGFiE7VsixK5dXiGwkd15yuwYPkweOvY7D/srJ
qUN7aWOacdNxlhJKWxBfZXGZ8tEuxXxh+jVFQbt8hI73zcBB7UB5fnQjVMxEsAygJIvvdQMrugaq
jhCpgictCvFclGCXmp+4J8oDXqDIMF5AknldI99DkJVaN+w74IJRfVFmHmqyMh13KJTB+U7sm9kc
h6fFLF6KbARA6GKnpfCRRnBY3fkRlyxj79G+2yYmDnA4FQLOqoz2jP7jOruXVYieT7U6UKSdPEUw
T1yhGbcbZhtH8LG5HbN82hj5iKO9jWCShL0MSHRQXsN5d8gt0oZ0mO86lIeubSCf8QjMF0sAmkph
OJ6idHpuB0deFNi2T6TblEfv4FgwiPVfXAhcbgGMq6uNt74KVI80Sk9rjRVnbWbfANLBygbVdG0p
a2yBRzYOnJGFjrn5KBsMtDXJvOhkf5mpF6TnMNoGkY0yKq4b6iVUTtzDK1oR1iVrQf7xoqy7+1S5
eJsBht4RZIbDuNQPuXL81i9SGYC77JxJWYJ3EebgLi7hiI9F+0X5hvtQNWNlJd7G9IulUm2wlNH4
BKQLTiPm47KCtdzl+c/ONOzLoTBfS2VVDn4d03IkSzbVZBWX+iXJwtdAmZzbTuNezj4W6P980V9L
lUF6rJzSsSBZlHU6d1NcYqEpLvXffvunE2PAHrk4/lbI5wgxzHsZoFxplKl5+c+XeopyGop1uh+b
kBZOMycd8CD46iEuycY4nNDTQnU7bqam2HhEASe5ziLnCcIeiuTBcJided6bcXKt5Sr0y6A0J9pO
7Ssa/vt/fiMNeaM8o6NhGY51qV9o99u//jYovRzgR3zHm1Rv0rQFuzVp7gPDZLhXm49dZpmPFbo8
h6ykNRiH8iIGD36d2cmLI9vmWvRIi05GUpwMbKcueUqPVR9tC6wFn0zZXvPt+VZa+Cg4WZ5eBDka
In5SJluMYFHyL1vnwbUM+yGJzXovU1R/ggBsY2+53UGQESj+QwClHsIWC0r9k0Z7AwsywsOdf82T
a+3p8Bu4YCD6PwxcTjQt9ePqFPUjgs4erXH6FPprWNKSfgzyXhh3MyZ0D9CRaIqBEgPYKMwqv0t2
M6WhEpyKR7r7q8gEBxGyIN1gSNrf6q9uGX9YcwSUUal8lEr0Q/9tVE/hT18zZXcYI/EdbnUMZzIc
dpPtvRomZjdzkDVXSElEVwW6JqDELkf1ov82j/ETjbN109Wc4F5nzpeRzL9SBu37jLHhpf6SfjGz
4I9/1i2KkjhZ5/AiCpydmDPY9CQv3Ri5AeshG1nldtXD/MjF7fIQ9OHItIkXf1l+chyJjfTW8AlR
zWpqn1ywf2FbLScMAf43e+e13DbWrulb2TeAHuRQNbWrhgRIMIiKlmSdoGRbRs4ZV7+fBblbbnf/
3TPncyAUAJIiAAJrfeENniqeYks8nd3syHtg/+c6b0NuP1D+UtHtqLhD6lXYo4Yq8b8he910sfom
FYKP6Dw3aCfEDDVuVIv4tPHmTkEnTDziEBwQk+0qbOFiGUWpGD3ApD8OqYmbCE4M3TETA00ZlPs4
7Z29hlqvgtRhEKH9ChdHJqfcZ5N6iezEo5Wo+kG3q6zU3gG+RkNSQdLIHBwEMPhXpmxAzMjt6z7p
IgQOlWUbLxO+qIsEHtEsvtZIAR/nvd7LHILe9Ef8M3vGNVRuCAlZlW0dxxo7TDxKEdO2CGKYoous
H9e1dYFl9Y/N2KjUXe7YzJz9AV8RCGxFPRwjU+dLxujH2rrPCD9hy7AcqB7j/hlMlMejeIH4C8d4
o8Ie9ECz64g5ty8wSU5GbDFFz8NNFcXPWVS3oH0bN6qa2VfC7pOaWvzy0yaaZxl2rJZReBjDcxDb
RxUBsy0uttW5cgyKdGZ40El5sOaAFljJXwJb3yfWqU1kPyqnF6euHheje0onIkYFB/ORuJTMV02O
s0oIH87aJyOBE9/HTcJIEl3LBTUMlAmoe+gvstpQJxjabzVBeddk/R5kcOV911AQjhV00MbRNg7R
rJqeYgEjgyRjm1bllikkPsdqnxMj/9Ka9hcSE2QH4b8ZffgFk9HXWW/A9bd3RWgwrC8G/ZBpF0rR
QZyArI57bHptHokpQuxXEJmSmeAWEjuBkQqpFi1Jiizbagh3MQMysleMbYjaK5p1ySJGu8Z8iTPt
c7PwTxrcrO2JaW7s0ayMKDUqRv4U4lNGT8N+UJ3wC2SeLzAAqHvdxqkJvjMkgjMM0u8FqWzokOdF
Oy61SjNOpd9r5s3OWISSxNypZzzenhmFrlI5QthJoT0FoHav9v2NWlew8qd+9pes2+SNpHs44sGc
j5ngFvgD9OKGTXOLROXoEc0258WkAk4r6jv0gOm9yqNLPSaVCBpzGpFIBLLkYbAaZEzpKesTOHj6
dYHTqZhX+nnQ3CryAG+W9Gmt6CVO+F2UglDVIaGSqbDYOV7faoBpg9BmMcbHxsG005AFXJwyRBeQ
QGpbg0RHlchb9ARRvdZqbqAleZqZvsaOfK8RLFI7JGfGVm4b47lqD9QFwNwTNQIl6CkLZXH2qta2
tPH12jn+M95GFxCzP0HBHJmsAFiTQ1dQU/Rf8EXtsoR631K+EuKDxUyuUily5CmorU/0SKwq/0Kk
h8VJnTGd5dQnRKnJoaHWA2V3ogRhMaJuChQI1uYiM1gvZUiZUReUvvEQCntWQh5RFm4vU2LSZTZI
LvuAfBuU9zjM302Nm6BPiAlly49LA8g31Z4yMZVdW39GPuB1wsBtK42idJDtUByfCfkTN++lM+B3
758viiIAXX+5KGBIFUs3BP7xV1xeiBaTTUnEb3LlsQdO1KSkrOKQYqxJFeu0jH7oYH09wXv+5+9W
/+a7FdlU+VIFABTOUn8GfLX6YOSU+jO/Eh3vPCD/4ouU6NGgzCCpxqVU5zsTtMg8KY+2pR4cVNdF
FkZb9C5wMKJpwHoTR9BS7hCxcQ6TTsnnn4/S/AsoDPFP2TIc25YdTaNp+OejLBpE6rF+5baxOcqo
I0G023bcMAyTTEKlAeCi4HNgwqCD0f4qIGP1mH4XYI445lfMkYsFkWHvSjJisAavmsjl7Az0p1UW
rzAYX1Fu+s49sdNVgrIwiVD8iwlub1YIYiiLvF2UA7tav9TPyYwm8BSSFK44DdIEaM+l6VoZotcD
ibyaZtU+YcINl+mEDD5fpkXYnQy04qYmu5oSHRkouOS5MdzhUPSGTM31Z8fM7kTCRp3n1WzGu6xp
BdXiSRVFxtisD0ZBfIsm4ELrsdHm+2yK/H++1or2F3AsF9tQVOgMFvKPfwGsVlNcSjalD0j4Kcwm
WffAqJL9CrxJI0YyvRWoqLw6UKMZNuidwRiAeHpRBn2Hz2fJdEBF2bZwlJKyqkU8LR79dpD2mZi5
55F6zpJnFmTDkPpJ4wx3ekADuFLK89I6+W6Ql+/5Ig0Mbkhkm/WMXIH4TSIqFloYbfPoNWwlgHAK
9WqoN6+ioVjEFMmSkbEfQxAskrEJ13KiLpWCqJaofmVRfaPMUEKE2ppMoV7S3YwRjakUIzBY2dmz
tZAR09N+zVW0G2A5bauZkacJLARNLKJC8XqUsVj7rb30liVjtaPmICkdjNui+wqDR3QZ8lwlUoDh
gl5CJBevvUo7MtfkPQYKtLxQuyzCAeM2zRKtkRhJu0L+RKBHvYqKj05pLlWbs0SRCwwDZ2043d1a
a6+k8qJb6SGqpLdSFQJFKBS5ZWB8VgbCvUBfaIykJFgyuLI2bLcN7V5Mnce9lKu4Myd1taNdkqC7
VB2qV1VL5uMIbGqbZsajwYt0CI5hOX7RxwiTi2IX6P0VxrOHSoAE8D/iFnBMH2HNl1A4X4pDrQ9h
Gb1J43SHvOFwPZsZKkNCs27op0ctMABrQKpJx645wvj59C+369/MKAoKR4oME8BwcPP989AQ9mBM
dKlNfU2cspgNLPYRwznfpO5UWAlJK3QuEDkxgniieScaZqVA0ukCRlV32b/gd/+K+HY0lHRUg+cI
tWJV/eWQ8EwbzSpWYj/D0qjKkxvC54MofWcjBNVmPgQCcVaOw6OAXkGcfg3k+kmzjX+5Nn8zuGsO
eGsVioQOJPJX6Hkf9+jjF2Xsd8KbaOp5qiDvJlgigmzptiDFvzakasNifDUb+i8hkPNW1DdMgR8D
T7FtMSRFosp+kPv4QdWj2aMSFiAhPv0LEtf5C0ze0WXGHBDyjqJo+q84XAJsnTb4GPlTmgQuUjuI
i8auPLQJ5B5VNLNJ65cMnR2Dnw2JwlOkBuPRkvXGU/kgBerznMaj18d27oGfsLaqqEbFaL/amh67
1Fk1VIsB5pW98wgDF8CDPOYkjwXOM9XgtIcxnT7lc1IiGwEqVs3R8AtS3XUkw3l0yIVU+U5t7qU0
a7y1Jh5KMbNPs/hqqrlU+hxvGCmsZU+V0aV+Vhf45PRxtOOx2HYgKz+ZuYonsXMxo3m5coZlE8/0
LSQNMXm9Mo9Jw2OjoSQHbUxBm9ORnpqqzVDdGSiuOvLznAHWlTRf1BxXqGhBTc12pIeIBi5O6ptI
jW4GkwF5KYp79LwZNbV8xhtHOjiycYPa7XejlPu9qflBkjU+ZgIUtMspwbq5ibbmUp9rp6rushmR
RDNltMrnbvKbOH7rxrh8jz7+158k4NuVXfMVmEGDb2T3y+Z/799KQQdq/7f41B/v+vNn/tu9/z8P
//W9bP7r6n738Os7//RB/v2Prxd8oz9teMwz3Xzbv9E1eWv7rPud9iPe+X/74g8G08NcwWB6/Ybj
oBu3XRN/7X5mMEEqUWEK/Wfu09Nc8tHwbz7zg/WkyPpvsqEptm5AT7EsjXHvB+1JURReshxb04Cu
w376YD0Zv8k8Oyby6CYEZkcFPP8760n+jaEAZrpsazLUJ0X9f2E9iRHsp4hVtmUDixjNIUzQ+Z41
hPgJNK8saps2Tj1etPo5go1g0J+CVorBuX6DnNVPV+bm/d/+TLH61SfgL98mosOfvg05EbmaRr4t
uJq/T7RtHsvJFTzSWwMnPXKgpzI9hVfavnwAqqM/V178Fu7jg77LezASW2Be5/FROU+udZCBAGED
RNbsdSAWT/98qIop/8InkMH/2vxuqqbhcsOP90uoOiutQsdFV1DzoPtbCc3PQiycEfnrjS4hITqE
aClVHerBWvFgtct0kCgrkM7XFDI7ZWyO61oSOpBBp0Z3I9VQ3FpHCkXt4/S0LgZlSZid5ReGi+ko
hSN6iMqC62NSldt1XxGMeAibM1AuDHfcFIPhbVDXA/lMXoG4xYd7XdirCXaxgDTSaX1tNGG8Hctl
lNHCSfGVFttD25XHdROvhpvChhqZhiqG4ka8AI6vYgpOUn38WPRh2RxnKzF36F9f0j4TJhws8gaJ
1coI/Y9djRLTUVsshahSmxxXmbASlzM8GfrV7rzvK1BtE7TXWHylYVFwKuoKMSjcynXyYcpI63Ld
IRdFdVx0+i8RvsQAHBvQesOwK/WqPuoDZjQQXX+sOWJt3Wybc9kp6sFoZ45Ri1oArngQHtcFjl31
EYJy5Y4y3FLqtM0xkDFQtPDsQHT8j+1SzwDwTsETnGm/q2V1PwgtWARTuuNiyFcyaGJaquzq1uqX
TfzgBXb8GfsEtGE7hE2HpPYQQkG/44/Fx6ZSJ88oX8PrrbHqXE/XEBch6cJpQdOCM19/FbsJz1ab
x/v1fNezXNeCQcMufl2FVlxB6U3uP85QTUG/vJ+21Y308WWt/1ZFUusFddsgPFVxk36c7LqmIGLh
8zjQt+3boyQjPLKuxXUJvklfDvaEYrNjGcIptD1mcRAeWlB/g9oywUgg8ehg48ZR0I7YOIAUdmCG
Ht83NZoPFAZVcScYhl1hR87aeneoyB74oxCEFfvXXfzi9hZ6m0kGmHKJamFSD3CbvpQSdUj/toO1
nUJ0rjrAfxudKdqVIuIDWDPTeBzJt3Pks2bQl0uBaJ8oDcei8jsiOZyW4F4s8V3rbTuIY35fW/rb
3KD8+dP9WiUWDfb1oNqytHdt0FytR1Ouh/THwoir8uhUJocp9gWCsB1TVvOHmTsksBkqckR+Adez
uS6mP9b+7i3YJJO9t7PkYqTWHOWZOzTMU3SoDNoIe5MQRnG4dddXF7H2y2YRzJhoO+S9ejIYbotO
50bTAlXBSY9/aCqL5VVZ//zx79e1ro1RBciG93c1UctTN83JttG5XmPLQz+Lxbq27purieG7QLdj
mw4RKaB446IgxW/UTua9v/zTOzv5TRqk/JCIMSslJD2ua5OOht7zujqHhYKTnnh9XdS28RoxZXhI
OtgpYLPfX1g/XX/s/Phv63skkDmbrLCp9Ygrn/5x+U19BO4qqYhb1OOhZp4l0xoZp0IQZfzYee34
46JvxvXUSEF+nO960iirg+sM5dP7q7oJ9Ik6sRj13l+PVNuLG+0JzxcS/EQ7BzNxrvgn7+9d37Vu
l4r64z+vm+sL6773f/fTZwqpRxxvzE5Ko1p7TZZ2UyIesr/7Nx/7sAO1Fyzbum8W4sig0kGDi9vU
Hql1Yr/7um4lYpcs7tcsWkx33Tfi8Xpc1z4Wv+7Lgcmgp6MJYQcQ1ZJEFXh9T0GVdBYn/7efXT/2
8Uq5fu5je1379avEEX7sC3t0Nh0uw4x+SyOr32kkIP0jJlwtUjwLPI8vFfKzHsSGl4hZb12MYtar
qTJamaRO1X4Qml60P5HKLhFfXeJmQP5UWMmLvsW6EF1btBOaHdr21fFjIVvDz5vrC0Vcv7WxsOIQ
3yNXiKMVbYLKsZjmirHL6emMKtDasG9cBL5pyouFKibkj82f9olZr0lrwKRlJm571GK8QuciFyOy
Rv1cC8NdGBB0OXeqox/srMeDrOleuByDKIKfkZLI9qiZCv/KoyHnA2P6cK9f62mavn8noJLiaK1P
UK2XqTulOd2+CeXg2ODyNE3qzUZt+UUc00DpanIoMT8OeUvHYl3F5KVBaIpF00XGJjLDxbVx3pnG
OYDv+nW9NoYmFaVfFtVyaNULHYySUYSrZIr5LrXaa4R9E/gjGBDko0HlDvBZj5oYrkmvdUszAUyD
76Tt7DuItihleNTDT1HCw9uKCGsS4Qkm8zgjDFVwF5dDvVv3idsBtQGKsZNosbTS4hxG9TwqTCFt
jTVlFKS38L0fO2LdeQ5TvLZPZaOkhEi5CQ4iOnz0etfW76L315CiU3/oZh9mln2pgA1H6vKAZP2w
S+b8OIzVXawQ4JSK1WBrAKI3KKzbRG8qKkITilR0NY7rQgy2Ryeffmy+vyCEBNMMBB2y6ZTVxOL9
DlhXqeMRBINFp43SMcmCwrQicG9yuzRuE+nnMRgdKMUgK9DwOoi21XU3oalnjMCMJrgK4Kesa1OY
0FeyMTCh5sr3Fv6Ip4pQbV0o6yztxD82Ea5T9rRF9kWpf6smlPIzPCNSWxqO6xryPRMidBENtJKH
EIdDYot04Zf5aduhbXPEhVzsTp2ofX8ND83TYDTZ/mPX+o73/5H3AyEZ7UuH+ldpbFsxt9RikWW2
tiCqyyrtVOTS4gHbZL0nIpJH+reb9a1VSoyxvmldm8TMta59vLC+7/0jyxR/yxK19dZ9FnZZe7uh
CloV/RGFSnqXuA1w+cQqN7sChrzIwf8F9EXFPgtlbehkzXmYFeOw7lpfjMKxB+jB20oJUc6h5vCy
nnoEmsoejrn2oeiNmykw9R13ClO6Gh2yJhgxfUYOdPu+r2veQjukPFIRma+7jFyBcqI5qPmJT328
8LE5XldEuDpW6x4QuGGk2+xyAyhIm+4Ve7hke7ztO+0ENQ577/GpeIPadzUioc/suG9d8yG7kHbc
Udh01GjjDjnlbfhh+y6BNktbFZgl4bk7N3fteG7ii8iSkOkOj/PwSGF+GMpNlO4z20tVL0of9eRa
SfaAF3PA98m1lew7lWdmbyknG3KzFPB8n4vkUk/nfjrDegocClanTjrYztY0bkNU5xw3jA9pfkgx
lRWFJc5rZx6Ls73VF2bsbfcVTabay7+j7t90GD5vLekFHBR6j+N9Zx0MBLXl+Rooc54+qc1GA3vj
Rp/McFN/USRabdtBfegjjzojqkg9gj8bDXCdtDPpw2l7S6boc8AkCC4gROhav7bRl/rUJDet/CW7
knfV5mwcq1fcUy+gDnlEt/F2OWpH3Gde5nPrIn+0014hrw5e6Uo3BiMRqkIv0Gu29kH9ptwW3nhI
n2W3eqxd2518LLmia80ffCwXN/GN5Zn0+29IOpuNfABwfaX41ZeYxLK7YDpK7RqBrCwGXXegqWKe
tcGt+p1ChN251MYC90u70a6Lg7FbHkxgXl56i3/a2/wtesSn7lyfcYEyto2XPwtfTtLsT13h0h1+
aJ91963zl9Ohf8FojnrXftnHWw6YOORY3hw1LMH2CP7NuieHHqVqfDIW4Mz7Iqfr8NwlfhzdjaGn
1m7T0Arwg52D2UWW7+E20azemvfguHTw59900JAIC34Oyx1qU6YGe8ed6BkClOn9ibQ2oXe9Qe2Y
uJ6eZ4LzhOLR9drIzUtzOlu3dAJui4O5Le7N6Qi/E+7nQRnxWXvSFsSc9gtuJMitcHN86ndLcI58
5xaK6VW4m146Z4u11Bl6V97CR/XD2K0ml/5M6prOjgoafYYxOCDcWpp3OhX5V606ycvuc0fvRL0t
UuCfl3Enf60kapeeFzGTij9aKPMXgJMFdyKibCewhxYUckLhcatdA1tIH+t5ezIe6HlIJ3oobvlk
fIuYB6mbttxJ5+AuhEr0eSi2SAdkL07nSkgOJFsMieBEvcwPTnVWdV8+E3vdZi/KG+aXVCbkLwCF
suPwKnNXApsrt0Q/+wLNPFhIB+HEgJDAtJ2xnsCmiabXU7FH6xOFVevR/DLc5jf2c32YrnJknAUw
9MzjLw0HO3DH+8Gk0bjpv4Xb5s3h8UGW1ASZSdtxl+Fjru85Qv59NpL0b5Ur7ajdFjNcZc/J/THZ
xG/y1fgqfc1udK/ckqQ9qM/ht/QByGldbvp+a24Ael7Sp/qpPMm3VAfCXeT1J9q85qX06QMsz9lB
vzzOd8Y94rk3yRudDAtoEy0+V/5Oyc88TrvSg7TJQNN86vbDrerrJywG8ER+VCN3eCU7Tg9oSW90
D2Hccgs01aXT7PYPMRT9cqOAY+fTmyGDZQpLa5syZJNA3A4v+aFpNoCGExO48EY+hy5j6pOuHFFv
vi8Dl1NHanODVDsMpD1M9426s/3i1vmMs/UjADd38ZHU2xseZhGxfa2BC289jB33mRseCxCILsr2
dK7PPG7JjiKdH4JjfuI+PCNcDgrVoyQBaSFEUG2/XBI4rgit76fbr4Efnsk8fWSaeVCzdGvfdL58
AJM8NDuhNcwIqKFKulHd+p5reuhOwv/NVcstXYM59KmHh4ObyW7CY33jPNcyMGyE0uDi7QITkgwS
aJv6YvkYNlJ5bvcBZa996EFw2yefx6uy+UTuRe8dhk/h7IwnRNFK7j2M5s+2Gx7qc7DLj+ajzjHv
gSLSLdheW+iCn+hdIbHDnLLVmdW3IeXIACaf9zZfp2fnVb9JP4VX4T76Uihb4zJl+bj9mP7soqbg
s06RGsNGPmSdT/HoiCZSswdbe0FPtqI0J7L0knxdF7lRP45Qj1uz92LVfjYTm9ja102IZ1pV9a5G
Bew4iI+sa6FISNa10dC6wn9fdeQYanc2nFK9BUov3pOt2c1//rSW1kQxggphdUbilr25TTuU9Gzr
e1QiGouuutMf+z8WSQOuStKygfYCa+sLLaJrUinTCq9B5zoj4KlwWXZRmqqHlsqVPWIXvSw6I+W6
OsnUHlujql2ETVvdayMCTtAR5Rbu03SMKgtJYQwwsanXqEEk63YAIeto4Wo3g3ZGq9AhnJaLnFKo
TaloXesikRR8bGN0TvYBmMBEldWtsgYFOSUvjrJYWDFh7br2sU9xhnGfN/1NIA9urHDzmzM/MOkJ
mW5dKJU7J4q0D8Lr0JTlIzgXYhATY8Ikatp9L2LpddGlxgVCvrLDTa3ADuz3RShSwY9NdQT3Gw3y
9Vplm0Q+sq41FUoNAGtIUtadutnGGytuIo9uWnU0sRqR9UX313JwJ+p/65opqsFxqsp+HoGCMpX7
DCOVne1QmqomqKNzxTSBrnp9amSoGrrGeNw/YtE5HsZ43EnG5Ow/CkgyfITtnJriYYz7fBNjE3DM
FyoxWteIdh9g+kgl8uyxzJoM9FvWTXmMaSIRKjmYEFhhKx+jfEIgMlqUh6qx6x09gOlIH2A6Osqk
7bXY9sNF/OKNbjzlc2V7QzaVyzYR9To9RZPMCuzKtdHx4RP8ch+Lj33DIM8gJs+FQAfTvKa/rvew
fWa9fpDb9gLrydWswPRXjOZaoivwBERpFFPQWFSS9VZUkd6Lxx/FZFUdXgzDYmBFChjQ3ARYdO5O
5L4RI2v9BblCh2cEqbhd2WpPQ2srZG4sZCwJCnnsvbYxFW8tq66/5br42LS7MuYkSQwRW9isPy9e
JRSVZwtko1I7BqiBUag12pR3alF0fl+IGrJRNewMadnnDtx8raaXKi0KFbq1wpqoSXN837blKffW
5sT/77bRDHXoCf3nbttV/BUQxWvxc7vtx4d+tNts9TddUemP6Y5p2KqsAUz70W5z5N90ujo0c0jS
ZYPu2ke/zf5NsUlC6bdppgzymaP4vd+m/GY6hqxZQmMONABdut/bjT9aXu+N0L9XGVTEl/zccUMM
DPQezT5Tt+nsyWuP7OceGFYVHVwE5SQFyn3X1OVVsAyE0JqBJL/zZaLafMQANAKB1MleqQoT5nqO
Ts4C8UdsUQKxj3nm3M5Zo9/mUf5cl8t4WreMKSMqUKJ8h9P3Vx0XeZxSbymz6ecIrDiBcpXhaxjE
R3U0vR525SlMTYN6CLg7SQhBzWSWvlYXQMOn4XOVpebJMoe7tmnDaxUw3qcggbUlTXJ7VC0bUakx
v+Za3yC4MN0VlolIihmUkIPkBhGPXiRwqIwZCEBd6yrEvUDeg3MObxVjVUIr0BE1CG+RcAEo1dV+
Tod8pzEyAzZRinvEySP4TDYeVsKwBpI8NDJ6rLcLOAb0m82bIVCl+zwxXlGdkm8ncMen2JA46Pqr
WYbjvZXr437BE9xNcnhFtTq/hLJM8EsDDg80Y9jouUlMpE6nTo0knAZa05sTamV5WPnQhZ2z3WPx
mEXkncGAqjs/H7QxDairPVN4UIIWjXwlic6gm6+F0HdTIKxJmWm4YFS/q/SweJuVHrOesXXu7QVj
QxWD4QEF6U2bJvJ1qQamu7qixAPyU2HcDmezM+9NzEr2qp4j/GoqxXVRomuIr+h5ovwEps0+o/B1
LIREf29Adil5+4W0a5DC5gYeK56IEqJlCWZYKnbbW84Ozk9o3pgLP0tkhLf2KKdXuTVgt4f3Cn5y
+9lUuwuqSJNHoIEg0Wgwm2TKfiBzvqL58pLNS+J1NF5OwUxhMqsfw7wrT8qAYH0kV3dj7Yxbw8Lg
Yx5S+zRh6YBGhqVSjApb36YDIYRrt3idKzetM43bcUiQZigC8Bca93Y1/gtS9VcQjwrgErVLhgRo
PIZBH+7PTWe77dENapbmNJqAtHD3NSkrDGd8iAnu+/iqlfvoQCX7votC5YCB4Wc9wFwmwtiJyBqm
9E8D1t80wVVFFd/4U9OdI9KZ5MGIojRqOowEfz4iCWR0JfVleHLCaDxkaZ7sDBhQ26waQV7l+kEG
Gcwz2RK29+ZLrsjSbVAZp2ZQNrWjNU/YCJFn1YrXZbl9U2cOSPw8CF9GfTybIGJRDx4/W/xuWF8l
4YPzFbT67OpY6JyGHl6bgqAm2Vpq7ovEDrykNTZ9N0jboeMTZRldQU116xKXkK7ng6FZkRA6kLbx
NhtxqgIloFvgMDujX66tObka+tyv5tk61AOqH0V1rWS6ia8pVGOZSXGbNOF00eVDpwX5FwmYkisH
Eo0sCbtEfUkewr47z0pknazAsre2PMDVSBXtoCvmVSop4RWwsZQwH82bvoq6q7xBEGaW8A4I5zu7
0TyhDJyqiX4u6U2aqqTfLHSLo0CJtgDs7Z3jDG6XVOqDvMXFCYEwlJEPSjjeTZWa+IAHI5CimX7Q
o+mgSBbOdOP3PNC6PZSGT0pj8nDHeH/VmjS4rRNdZqGj11tyeYICdsYKA1mM/HOed6EXj4Xh0T7u
XBiYrw7w1g09R3Of9v2TZUI0IHBBPXOs3Sp3sgMOZRQDKwg5URe5Ut4u3rzkJ71Fms+mtu03xGG3
hUU4oxYHDqn08S1pPPiW0DGJTo16nM7Tgksgvnvw3vu69xNLId4evmHDVW7jBCIzHuBbRQl1T82t
eStL1jkykvIEUsunPdmiN2e77WBgxQc7cAsN6DPQE3kvmTL1ytA093rU125Ht3trSBj+VbDy0Ijg
GWkMyV9kSPRtMD/hO46A3ExhcdCRAwUJWSIy4+TwgtQAUjFKDw7SWB08WFB7un6CZvPAOV0vVnCv
m0hOJTqyIbi/XbIFRbSsn5TLan4l9MaB0shA4DqA+44e79SgifeK+jjUM5x3ng5qe4G1sxqU9SH0
bNXS6U6RLPulrTlnI7Bg2SbpLhnhOdsZzY46cFBfNOLrRqF80dmfagAfh8yZE5BmwavhIFgfOlQ3
KiXaAy41MXS5l3oQqxlB4JUuZLtzJ73DiDEy0R0pnJIwfhoq9Moa6oe9PSB4X3tlhRY9SeedjUWL
JTEDBK00X80QYQp9Kg6SDg90qox7bVL0a7RIK2XRDq2GWGKtVttp4TzTOHgAbfeIonq+kbRiD5sh
9uqkLM8zKrQ4AittPd1kOmzxOS0uFbIbbqDKjhcU8SPq5Qg4mhWPA2qcbpJgoGRFoH/bGZ1Bgtkd
oAnHi1qANtIQF3uhoEfgC1PBxsMmL/AaxDzVrafGuMfUvPEhzyPkl90Sk7ReAQrKxaAAruE8OZ7d
lp/CYf6iV33j61p4k0Bx2ACjiPeCCT9BYNvXOjUsCTOOdeSpl+YlkjFHHSJJMD+ax6FwPrWYw2yU
akHLrMAocBTXoWyMk4zmCJY4hZ9ki7o3SHb6Z9DHydZQbjpZcgiBqBCGPf29SYN9jneAl8A470F9
nMvIoGebScYeA6Wv2AvqF+1rvqglMUPu9uBhdEP5PsY59yJ0aKONvgG4MT1HPIxFENxEZuMrRRJv
tEG4qMXRdh3jqhQPogYLTsga2pmsrzvNHdDRCfWsXDFIc8bmpRzHxJdyjMAQAGvk7qXKSyqiNpXE
pS6o0A3qPp0pmzgzRjaJeHJVfYYtZC5eNSLpGIwFJNQ7A87urpdbTAom49KNhYXzDm/ONdAyc1Re
LKs5Vi0BVdNajT8gAoAzbnU7NME21JfmXM0Ua2sMpxFqCk2kPbo3vHXaS95TL7Z6yQ+wXA0axb5B
+8K5se0ZwY1wxC5qxBxi0Prz3Ls1x4aPioBe1hB+Zir+Nlaud+YsnfRqbk9ZSAhbxtGhc6p5ayHG
INyv0DQxnYcg00y/gFuMoIh1Bs8L1VzFs1dK3CIs1CucRqFsLRE0p0iCb2Ynh9xGzLJIR2M399b3
ceT5izA4dXU7ppNUaG+YniR+ClEZABTeNaYTWjt6X4tLVBKgMW8Uxyy08Y3sqTM6aXFbp1Q9g7L8
LAd6cmy0/ra0UtDGDCaXJjPUU4xLHmzvTjmTPRwyfTIOnYxkTEsdGLc5QONIcpTFBbG35NDC49Hy
7NhmauCN+lyeOrLtHRSyV2np8QM0qUz2ixXeWKFzNUNxPsiZ2Z4FN2pGO5HJ6LqIptnFzQ2vXBld
vbrXjc2CWMu2yGdwbkp1GeWovkI0XcfXa3ztO1ypUGBqvaHDZxobRtRh7O5sMqbt7IEyq8EV28oD
rmEtxGw3tyMmCB2FfdTaODeJh1GXauNgNQ2OeAkw+wKl/7OUjLdSGVvuujWmUrvVrSreM9VAMGWK
vc/UyDcWrHxqA2GxgqrokIe0ZBq8y+SBsVwJp0MCZP4W/DoAu71m28FTXqH0NNMIo5ouX8symhZL
grbAYthozULBHFDf8rC4pWnTolxWhPqnuXmpoFh5pRhgYzHU9iENABMo1tbhUToo/fys5Ut0Vm06
sXpF/adV0fFIWur2dc8U3yDlFkV3XWe/pRnzdqpKykMLzbp3iJoyQlriluabkuDba1vKpdKUBw4n
8Ys0fpuwFQOOaxy0NOIXnMx8H4b1p7ZS0NDQO0HtCLr9WKM2NIifPYbqfkFS5DEd+8plKJLBMyO3
5Fy6WjoI+VNdS7/HMtp0UTTvZe5VyAQQ0aIIcZSUyWBRvkJb/R/KzmvHcSSLtl9EgMEIuleJ8lL6
si9E2aD3/uvvouYCdzpr0IWLAYTsmu5KSiIjTpyz99rgr7z6gN9kZ/CQ8RAGXOiEoZsPd04gP7qF
8bJ23p1ZgEIxn0yW3aNakBrnExy1JsoYevn5Fzerm0sdO89LVBcvVUNWNb442u55X1N3VpzC/Okl
NhmACsTLDzLDgJMaDuwt3aAw0PIDbL6dT5xL7JfdE0MbiABOEu+j1a99f+kL82eZJPzrRsQBrNHz
JeoCnQ75Jenppsz8DVtrwRzX1aSBT4qWccQ7OU5g/g5diwK6c+zy+p8DZBO7ywuwgRgxwpaukDpV
8ZJD2wDrG1MNBlglWzTbUq1MqukYLSH0Ls/SxyHsHrMGwEY1dnSQQd5vrIoEunx2mGDl2a8wdPwt
adMj/yqDIEdH6hS78MMmYsb9uK++3O/KHHbX0zBG19S0H/2qrp6ieqW1THa1t+zpe8QJaZt0Tbkn
pdPCXE7lXamZ9rVbf7I43a3JplgnabeSTV+K7VA46htXxuV1JMtoanqCvNP8kAwzGJZsjvaLRAm/
Lv0kh8HvomFInz0F3Tw6HEOrIJrGkH1LlpeykEvgFlV3CKNyvdOXo2/k31Eztg/gQ3riQx8a7zSb
ab2TKaU5jqUXacQJc+Dsog3/x9Rb5lk18S9YJ9854io8isg9iMgQm8HzdkmF8XBqkiwY4Zrt/Uim
X8eFANfZ9raaHC82OR5l/tw5NB2ANCfsBVgNg26ZjYReWyfkmuI69NZ3MVPlaOVv0e1Yu74CIopP
asHsA4KOfnAdDJECCmZSW9kecWslEaUE3lk4somOCxWSCsVs/9C2Q3i1v66ZaA9jIV4wi5wNQe87
Cwu9N+HvZ3ZZfrTLeNqGhQnwt3EldE4gXdlOPped4x1nYsEPJa5nRorIMQxw9qqBFpPXuGYoP9gr
5PmHKybzIUPiGyi/doLCYW23+uUUk6YGGkx/qXOP/O/Oeu28Ged8vaaPje5V8mHtOOBb0KcZ1+iV
TuDqBHOrUr/5VuJzXaX0DdcQH92c1CLGfdljoLTatjzZUf7c18nHMC6drTVAZEqc9Snw13GtYAHw
8/p7mLbkq/eMsVvlXgTM4ofuOBAJeMtGurnEdUpiLIz2iuHmVvYhuTOj+y2cFvfZDq0cuOZqEUR6
eTOpufdpTW2t1VNXEpwatzS77ZrHW+ax+kiV+5ox/XKt5jQV3QM1QHr17PvA5HEWMoIAks5PJo0c
4RJqCjpObqMClzn3Juf/7GbnTXUZbZLPc3+62LWybyKF7n2v5gorBNKQ6FsWMly3HU4OACG7TUft
vstN9GXu3PpXExLkmHjicn9ZiIAD7vQYRuB0m8QCAtShi3FL8+gUHGoTa/yZWjxJgIxBjFNbTXZk
vIxFX15GjHiHdm27xdXa+CKohlqB5o3f4DOh4DkBJhsuTam8beghtzGg0V7iKYkv959qkQfhQCa1
rzpnJdEaIJPK+kqF5iGfFY9xbCYv9CeLRwxonNBYCLY6AcVl8WcgwPpvMkzSJ56V9GnCscx4icNj
ZaV7F3P3Yw3p4BpaKJg3jJyoRY0ou1Dqp5cCQdq28Rh3C3MJzw0ZG9sR/jBaWS/5sTiJIpCtyF9o
gIqjmHuBZsvQuJO2cQ1wRxXhl7DvIPRG65NVOH6g+sQjf5FjxOAiNVONZbyNafGJSreHFzADecqB
z3BLbjO/DHdAvOdHkS/NChaM8f3X+SWl96AJ4noxynKGUZquU8UG0ZmPrCOy8sdxbXoZk3wYJoJ7
+sJB0N/r+E1juj4DqgXXEpvRG6v0cp1L/ZP8k9h9NWvXfY1qbHOGKIBmzHazbdzOOrCNJ8/lnG5j
tJgXs8w4qTSsjXMSrECLr7BhIjYzmxAhZygPkDWsp94LXwdO7PAw/OQI0huu11QaJxIcT/c3TcLm
vtTMyefGukmvEbf7vdIJgWIkh7NsVU8VJN7NvQlZkbJ2WWhlBCq0fobOwCxZeNmxDofHJdzNZjE+
cfra6CVtzyJB3hCP3ky97CYBzUDK4Jb0sPrD4jbLtaEbcGsM5yWEcE56pNio0jBJQvLVtb513a9k
icprPLIskcUEBdlAtjI0eXJoKL0CO47dS2mHDST2U2/7+gYfnRzVPL26FgLE1CMGc+onorc9HOqV
5i2JGJWHX/JNtV77BgMYW9CUdse2WR7gb6ATzcLxhsMs3Cqrjh+MFmZjBlTpJs2kCkww3gHI+Vxt
Yig5yxC+5Fi1rqlSzTFjQWe3BRnO0OlXkfvVhcFghrCUY1I2rBM8kiOLxM8v2YSEXllztBkxZV7u
L6q0usMyjq/2YLmXYY2bH/KpP94LEM9ozotu8qBtJ2AmgpDFZREn3JN62xYm83mA0geqFJknIsBS
/qvyi5fJrS9jYUhyMctvWmKOi+mN7yx2qL3feXA+9bGl6YGYXnonw6b3Qy6Gy909xMzpbJQqyQM8
xxZ2e/2hqcgSEaP/ochvFhAdsAqJfsgLIW62Afd0MtwjW4YFJYsVtE5b74lY6IR613vuXUjHPkEE
V38hXtKL5aVuqscmssvLVLefZUUQm+ePt7s78w5wJXb2rOzyLczJkV0PkuXqBaCt/rnzaOi0LYdb
Iy8BjXQFWA/efjvTSWWy/S1ul18lMM69334yiAhbSHU5SRnfQm3W+xn4GsmpeA2SxEEiUBKdO2d9
dFwwh6zs2TurXaIlrZD7X0tjeO6KKL7ZuvgcxcZI5el/s9cjXp5tyYoUb1MxQA+McyYKya5xwoBp
53IuLq090lNIOKur2qLfFHLT5muQr6Kd3TOq2bPQgGZiGSckpoNLHOOGdW2rPnCOQzABZioYM2PX
Uyl/SOBkQCWJNk4pzTdtQ6RpK4bFTVUSTLd+/5RuM8S/Bc2Yqj4ZQ1cciF/gKJQNyR7+E3Wz/IhP
u3uc8+xhoAt69V2P0722rkvGeIF0NoU4vpW3ufD2oh+RsfiF4lBBI7NJbXomQG/x9EJ1ZK98xEo5
piSc8DnKE5Xg9NQWPOhGUwHXcrqA9L3fo+XUt5aVqe29ci/odAIFA4QRmaN9zlFLKy9PjvSSiEwf
WQib3mWplN6mb4omMOwCtJpHMuMQ0qisYvnmjBxnpsotkFggltK9WzPBt4DYRQeOCSOkadgQdpo0
x3jm4mb0NKY/nNuw4FPQdDGpdOLzTgpTn8ZBfvZSc3lolPNS5GlDP09/tCOyKDOCJDfSoLvXwSUi
EiT8mULz4jzMnmXmzXHClL/17XrahAVtrg3NdvJiE5d916G95NEZ/u0Wor4amTZee4Y7Tgk36t5M
6cP6M2OPl2pKh90yZMMREMQGyTXIP6dIzvlHwKHqRIrwuJENpZVyyp+yic8z4u99LzldFAY2ELtG
fCUi4pBgyaxdUPMY6XBV/ounufbJSsw9yv9Ygbppl43r0LZxFP0d+u894PeoDfpqLHaG8zUdYRK1
JesOsKHimTTWva7sM5WX2mdhMuzMAb3J/eoToVDrrTHw5beoG0YUWfZbycqxFAyikvAmwXETv6AD
IGQwa9Pa55gpqi+eNcLq9ItxV5DeEgwDKdux9dZVwj9p1cWXqccAHY6Lc+Y+/TzRzorpgt4795L7
2lV1/SC7+KV1OGj7S/5Udhxz/dKKkPiH/sfB9x6adOHsEK4GnWY0Ln1JIOO9I9FL1nA3odrykgVN
UjbCpmb+pfWnBA3M0TWx3HiQC6/eQkgDiOP4OCgZnv2Bwo/lix6XE73iVsf1Vku40SFaMUf20Ws7
k8I6jgjIbVFVF3d9gbVzg2zVwRulaIms6dktW2PvZ8CbLG6dTngAmb2wA80r2oTr9upLAiF+7QlA
UPSd9GTzj4Zv5Vd/fSkc46NTlu6mayK9FUQePJS1v+8jluquE8+pSKOglb+JyJLHwh2+St14dDMU
p6faXXZjZ82brNXuhTbpUziq4jylVX1tsdWbc6XPS+J8NQ1dH8oSPatDCPhzO8af2P+/l3XnvxJg
iNYJnGigqCiP6YJ7ia5NhqISrmiXDNslKdb2kW8dKuamm0pyoY07yE/R0v1IWw7fVEXibCWODhRo
4MOU9uPOn4pN7vXeJu9Eyz7u5DvVzHWQTGX+tpg55iIvP3UGeMxu6pn/hoxYiVy2P1ACHQewdLtx
GIhgzczwlvQN/Rkrxtw0ym3ve8tb61H0Jz5jA5CLR2ABaMKS/GtTjfvIM623Wv1sPdMJXO2aTwta
QX+Ms31txTm+Z1lu1UgXTC7dB8cuwr1sKpodYkRAbJUfUKzwBuTCRLMn4RIT2+eM0M6dtD9LMPds
qahzXSKadmKcYBPPFCj+gPiTYSD+k2qb0NeUFnD8smMcyZT2uvjqSTt81FlmTp/QKP0O04XjIF23
K1qlvclS+rmorBed0LtJiyraLSMbC1+RcYiruH0aoE3RPrjydIhbEsPxCcOO5M+CqnaJibDM1iAE
gpVfJu2TMDuYeg/tqNonE5yYJIk+G90MkBaQRyAyRHRVK43zkLkNzThWSb+jwnQKQlqnsK6+VGBJ
CI5axuD+/7JnMhdFNpeo4uoYGCxKho/bauE8ofrN6Mn5sc85pCV9eajt+Yk0h+EEhMm6DcBHEmce
n3gO4wOPOkkyAL3I9Os/hNG32pgRAYlQweegacKZCPE9Hdabsmf61D61fF9EgArDNvlklz/nSCfM
2kqa4KEaWSPq6KKxP7H359NlVQgBQ/eeOb7RhGUEuDQzLNp8UbfC6UgXCZE/9onB0+iabjA1+XXG
5c/IBh9+vCQUJHXTPo55Lq+m+G2hyrmPtdOECt9P+7ewi5tXb/wEvubJAT69aVlGgjn2fiDPo/sd
L94GFED3Ojk12aH59GTMy8+xL7oXLXc08P3AVjU8pcWixSiS30D/nKCp5bfCMt8c7fgbvNfpPpiU
zokIMAhJ17PedpN8JGhj30GPOcSJfkzs/lVZ5Ily+NiBT0Z4zG3uOMbPULeIqA2Mq3QSk6C2OZMb
7a3jbMtn2e6FcYRb4SIK4/GJTHHhfBPzsaHGLsFCeqjhDsR5NOHw7KZJhwQAZPg85D+FKTSzh+06
SsF2N+5F4U2ByM2vnUFpzvDd204J6ts8HhgfGFlOT7yHsgHgJkPbV8UWjwyli0q3SWX7G2esr2ZO
5l8UOf7t/pPWxjUlF/UEkLw3A4lB44i+4/OoPbhodAlsuYZN15FmtM/L/af7i7EgEhss41hMjX7Q
RQ61oYt+1lLiF8EwET1UIT6bcpgRqKx/hlwrehhbYq87xT7BtBUsh4PMaizditgyKrCH+wuICL3v
0eP858/CZRb7pmNC4qopwSrgJQ+U/stJ6/wJtnTy8P/+/P6TMMmQWIaGOHJ3T5AK7ZS+8pKz7ZRX
5Xuc0Mr6Fxs5S2ztzmsNmaLTL4wgGSZzz9+PchT/yFHSEA5q4jXpsaTmGfrqV2smtoP4m3prgmoa
jBS7tFeUgbXUzU6skVtmPC87Yj9BI4KmeE1pTV6HuAqE6b84zqKJco+To8WKEHb0++jFP+V8sluD
RbD1soe4oEMmQ+fryMlrU5XxBzLpfhdj/FHCxeDkf6af3DGUmDk817RyullCAYppvzfqIiZGK7ns
IC92Z7fMGU+PP4vii+MM3wTDv1434jjWB0sAM83cT5mwGatF7b7RztWfaRZztqNqc/pmExX6pWWO
mtpuj522TrYLnbMNPqTW9QFoANWaDR8Arx1ty9T8RmpMu4m+9uK7y7yIk5QC+Dm5uwIL9FYMmhyj
JCUguMBxMZBYUvQZgYKJnaMzscRmGo5KldOjasCwKefLIjKs45gkFoGcPvLc58zJGPFWzYO9DHuO
rYBNCD2gt6bCnHG0b5zCsIooVulER3b/HNIS38KKgjib9Q/GcQKU9EnalYtuhfoAxe0R/CJ9vC67
uhF/IRqGLwUQN3MuWpbdesemsaV1bOMb5u80s/VU2B5TY8ZMV37PBnvcJDb4/WEpkNSHzjZxd1yH
HUiRTht3Jurhezr5WIrLaC2kS5J5hCO2o5/SttkztaIezomwtvqWo+/6Lhr5cxlDUOQKo/9gv/oV
NOMl/jmJjeOuz0VjRluSJuKNqtwfS1wr6GRpdog8SFEVKWh5+MzsuMYyhnXATKd67zThxZIkYfWa
w5nyZhT7KADq2n7zGBP5bkeLB74rWeX2Lz8luc9latrqtaGH+ZfecRyQ5nTMtZwDGRYHLErddh7b
cmf2Hf78/HUcICESVXmxkhnPVdE2nLvUawS1F/pAa+6qZKAFSkLJZDefrDI9TPYYb9k7ftkuytfG
2lsp0IixQ1Dv49Dwoj2ySr6BQpCvtNQwV+waq7q992DAHKSBVcMdmShooIUDjjY96GrHOfMn6tSn
vqH7qMIikATI7Uy7Q3gV/3LXjIWWEBeGlaTmTUnQ+60OuhC3Q4jG27KLR2CjW+lMGA+i3Nt3qfmV
oeQXPte4epSTwQ0OSWhbEii0MzsG9L2xY2rNHlPSRqmws4MfpKo3+H5CJBG7PsSkY6XtKeraI2fO
gimbzRCmommfDhbBUyNBLvDlxhknEEl97H+22FY1sAY6aGw41hoDKdvm1bEom9thXySKPIsYnoKp
2qBoiTJbcoRJ5OY1o24Y0BMnX01sFdqtr6TFQOLGEpVaNJtMWGO1I4BJtLsYedMu8aotiazPpZdg
FwCKvl0McGj4UTdzbygWwoJZWUF/yxfygXEoZEyxAKYDboSnyvzeZSnuj5rSPm0yBsKgHY3qJ/wc
uc0rmvaL4wvCtD+UvnXMcnopjWh0wMD9tRc15I59Xqofuc6YrszfUDZ9S1nRNi4G202EoAZCubMf
QwgXMy0fOhibepIf+1FEG/ct7wUUMfhUxKEcXbe7lTmj2tChEUfS4rYQZWCv9aYa7e4UO3gpFop4
0xvTw1B9bZC8bMeO4JJ6aV/nMUaLW6CkLMk+s2O+VMd09qpNTxzsPiVJ+l1EeCBsFuOimXd+PEYH
0/Pf5ulSy/CLxUoUEBEwkXqgXkza9ZFHc1l5nHzj9DOwtohIGOtHVeqPa+hZ4kMwTFIEvqpcvuZ+
/ssd2upQlWRDeiddNV9yp9fBIgdGDcu1bMh+oDlEM6KZgj7v7P1gDE+iJaMgMcKYlATzex4mXZAp
5uZVUhJ+5fxEHfBVl8N4cjrv97D4v8CGi12dGfux8cy/MFpWpes7cRqMGv53pwjCpXnHvKrLXJLJ
XoVn8MYBOVKfKqeCKlYgvYpGQtMt0PW0JSzF2h/u0gyqZWrcUg76AdTdeKdgriOWdKKDpjr6d+2c
eBfSbZEc7tqQICwHka8LF+efyjkVLpEbMUs4g3yUp2Ztfzl+3O3dSO1o0dPPz/ybL3vcaSs/ffAi
d7/E29xhMGsI6rJxCTmi5OLa9ShRrfnlLxe4Yi//Ke0jY9vl8nyUhpZpvpP2DSRf9a2vQ4TlbYoL
uKGaKOBGLTF5d1z4Fp/ERG4PE8d78l/mbKUly4d/v4w/NMZ8TK5pQltFbEzS77vvUEDmNDTSwzNq
GoYUS0pWmxOUuf21dCg6s/XLrJCth2WW/UXe+A4oxDcE2dHjm4FOJBBLv1Nb1tp3K9TBgMvXkXTL
uDCJY29njyDxlmzE+uNAt2pdooj+/T1b63f/z4/eEzbrJ3eu6Sjbe8frEV6ZlEWW478EFPmI7Ovc
jUbgh604djoGoEAWgWint2LxfhM92QQetu97tZdD41xJmPmEy2+G5nVtiom06qW/ZEkz3Gy7/JY7
FPFoHf4mT30PaVw/MAkYyXMtqbhl3stT55yWj09ljKWoob9iLNAHUBCUDB2CVKrhSWLgQZpxRKCn
AN9vQ2vJiFlkhB7Ww7xHlZiMVnnVKTN3g0C/pscqD3Xwueoq7BJwwfsG/Z4rjQNzY0Tky8989IjX
bLEe1owmNjmCiys8aLRyrrOlFY3XrE2sA6PpG4W3ePv3b+rPu9OzHQ5knum6FkPGd19UWaja5JN2
zj19YwzePluarHf10H9uJZVg3NAAFm7yqXFSc//vv/vP1Y3f7Qrb50xiW0iC/7mAZKE1on5vnbMg
yqRYpnaPSBO4mxsG7to2/fff9udy5YH3Ep5tO9D7/kAaOp20atSSzjm2jF9jWX1oIkxLK3sxFfnv
qQp//fvvs9bl5d0zQAifNEEMclvRE/jn20vrvKbzUdrnNAzdXWwkJEA2B9GqYlP2a7NjHRHEJW1/
bbxUVVMg85LstqVHE3Adj9YEsp6kBmKwSs/yygdkITlVjZD8SlvtUxaspdP2o27h5hh0cv/yDv5c
QDEosXzxgSnJT+++ILKFQlAnjoJ9YLgEMNO+T9rmSfSePk+uPx2FMD5LBmGOz+UiqOo3MBTosa1y
xNFDIVKRihH28SZTs884w7mRYvvRiiv9thQfQrteDv9+yf/jdvYtn9EuHzv7/fvP3LdAry+VbZ1p
NdDgt5l22F5dHFEAnkRYiqBYI99phevc/Bul7H+sedzJriNpQLsKVt0/v2+X5i2/O7fO9wTAuljm
jfBQ7gzA44Vkmh82w3wTnQdNLemYda2a2mYyITa4/fCXu12sd9e7uw+DjPKEMm0YnvLd1QxmTBKX
74hz5pB3f1cPLavm54n7Lzos1QdO5Txw1IeGa5R/ebLvXMl//nYfl46NoM5lYPPnsrIGz5lFZJ4r
0/xCT7BCOSLnz7Z3yGX2ssSMoKWNXTkP1xGOmWDxzlaAduR8dWPA95khvjfCPS59aT8OEuCDBrvf
VEGzrMx8Qkz2MYPLx0mJJ5KY40MVYrb0e3EhHmCAawWa2hrMQ2cX+JYjRm4VmtoHHeudpM+ywTBi
73Pik9DcOljSy8wPEpW/DLI79rVfXBhKrEuDPVuEPrGCHRWkSHgNgHKdiBSmrKVM97HJHWZRfE1M
/UIKarsHMK5Oo8DxC1qcGyWIXT1hYLecw7jyWnVlEJYyzF+nUR4NUjFHI09fmjW1j6L22g7jwlzM
Z9jZcqJKenPZKG/wrjhQXzudPvVtJDidFeIvt8v/2LB9EyMUcFJpcYC4L2b/5YQqiBWKZyO0z3pU
3mVJ7QNKg+9J1HrPQ2dePI0MI8V03BOPDBraBoGQFG/9FNonc2kYLtOC1TW6YqvPDr4Y6ROgZWRY
UjUnuHsfIMSDve8X6y8Xbv/5xPumyyoLHRZ2o/eecKqzAdkKNeD5LhO10Zgsxvy719r+nufNV8+Y
QZTY7i1dlhDrU8ZMuuifOl9Bm6jYTpHQkDvHIA/lwzUkS5Xus0Q92EzE/RrylGpYDU7yUTOtgt1R
uQfYwViOKmYNLWMt4X+WCaEhG2HkiqAfJvkOMvWzmKqne2XVce6/5k84plgY/cnaZVZMD5nZMqmv
8nkymIVkzY8GHOsFJgjR7GQn9seaDl4zzv7e+OrJClNKHssAHRbvj+pe8gk/5iEkhgY32LHs0HnZ
1vjl31fT/2HXgV1u445jQeUhvqNw/+uuMEH+LIPHFpZ5R59mz0PrdvUOORv+In+FR3dgUMWqGk1L
hcm6dsV2ihBFpH6lD036l9Vd/LGlOjCAeWywELG2qffXU8ctg8tmXkgXtseT2yKpcN3dVJrNQ6zo
JHTPaVeADajQPU5mtY8WlOqFy+CNsNP22sci+kulC+Hz3TrLJeFqkoCSfXbL9wWUt1hosmkenq0o
lshMiQajXxGSAg6gXNCesZDXuY453+j3zycnA1ltDtYFbr3c/uXr+qPeX68FrbEw5Vq82u/W/Bx3
DnmY5ny2tVijLezi1Hb1IWYMiDeXLy20LKSvzD2DzjFE4PZcmzFWjxrMEXma+RNz/ZD/pldBzWmX
w2ScXJZp+fqXC/1zd3IoKNZDCeYmDgjvj2YEUcaTU7nj2WhgNuCdNE+5Nq+oY4l9Y+x4pAFLPhma
/8cw9I+Gf6hLHm0/zqOrEb/IBVb96NofIt00J1LBIJI2Xn7N5vEW7SeEvi9VPeUri/mBHM3qlRUi
vzCxxHA0VjurZxku0xYfu0qb3VL6X8Ki+2UuyD/LGa+4YXY5Oquq8IOoQBBuJ4rm4iqsjuoQlLpn
oyx02gNW41+qde2TXUtyRefc3XVW3W4qzEIXG/c5OLBur3rPxRVPlOEg3OJIs0AiD4JgspRFHJDX
PT/yTIPEXcYzvdEQeSNp9iWZVZdJMha+v1Td3O2HuVSH+wGkZKCH+lV21wW3JO6QwnlcyPsKhl3e
u9YHge2eboj+AHX9S9ZyxNVxtjNUJ044OH83JnqQQS4epvbmpiMiGp2+9x/vi2hC0/BiesPrXPdf
zHLBG2HsRpRW11gYL61FyrWe0FK4CvZD9YmBf4LnwPfPDqEt95N0HDa/pwIFe+JDE6rYCbbFosWD
yGL2uDw8tsqe/lJz/Hnz24KTPn5j35bEGqynjf9aq+IChwxqrtX6LzmtAahZa+gK1BIe4D0Bw8xF
5v//p98WPPbKVQwp3D8iFDptWt0wRWA8U/j7eONvWT/4l8QoMsLEnDhYPHnoOoAzqyorx8zzH72C
3Tve9d8fqhWF/N8VH3BvSi2LnRAzmG3+8UwVWD9E3diK0bTxVrteceUhYgu2adgi+z1g31AnJwpv
hurnYPVrLFCvT8SZ+R+T1NhHzciozBtvcVx8pxChcWyRIY7QcTJyaiefUf4SPUvGf0GJMnu7lCS/
pO2unCbrbyu99769pHgvjnQcyXuBYE4F+8/vU2VMKhWi7XM01XHgGZE4L7ltnnMCffLN/Z+xLIrz
/ae0yLZtNcen0Q0XwK04oYn64EcvRPK0ybw828/S+EjW63K+v8RU8UjcgUpljU0ICH9uGyXNQ1oX
G70yHqwpZaDQdaSqIEXvzVoGaYqB4rGf4c4vDFMSR55jOyH/IKogIvzfH02UKQaJOhuc4/KcRN68
s532d+7PBoFqy8T+3vbbJm+hteREp5PxPSBbymR+VHZ6TIyKuXaiwnOGXBvkA297Am3XrT/OmIUY
SJyL9eX+E1xRDpRmYfKKO5liVZrPhd1hlmmSV1JAcUuHtT5yFs2Ok6MOFqyzvJ6i17pn02IVQzFX
v+VdjtDYYBcAoXdwow9Rru2DW2NnY5aAXtxw4o3VRG93Z+Z/7FfoBbHckRluT/iB+pmxTJWp+olk
YEEsQShzIskUyVaQvqe9xKYFUqfU5PKQMjihJbEYbrwkYhBvRdQHLVqW3RSmjAoyBqxiVs3FxxN0
yFilt3PueVc3lwG9Z0KxFVSmdR2dx+pJJRramyYoK1NddOwwit2vkhn4rWD2fiLRKd6abmG/dqkV
B37K3cDxhck8EqHAyYzuasiyvyaInzhcVEjuLTIfmo5eU1cMT2FYm2+JNv2DRjvcKD98xfO/TWue
IdOoJftSWxlBBG0DtZ+6aSIiH+sEwWxJrOjWGR3ndLfrsG0ZGz0yujIayHxZV2Bvn7HL49Y6cg8C
yC0ixKvSKA4REMCNbjlO+zb0rbb9gXf2SJSqeBvBgWxSeKt4QGnJz6WdX1G5rGon+2qnKM8Iw4oO
JK8lB5xbJNh3nJ/8mmieNHTeEIxZuwR1zaHM8UOmZEt3Xmww/9Ef6RE9YrWiDSXU0csicbJyddQc
9tGoL9aO3NfzHI9bRh9pUYvPRW5/VEX+2Ws1wtI+wleKK/5k9c3eGFz7KLXAykcKomNi8a8iXH3N
YH1COEvtXGRqByUnPrbRbuSXJn0zPXGZm87BHv+fDqWZIjv0GoL7Vh4ots27MXVeZblT7b9Z6LsY
wtDLtCn9rsXUP5aCjJHCIHLdG5FXDVn8CSVsfRg8bqO7uzhEYfukiLPdGrET/2iib6ZenIMPZPww
Ruj7ZjMjwJikWWytHNdxGXC/LtbzgjLmbUQjTu50FiFO4h+zur9h5BGstqaDboTugtuTE7pEcnqK
mxX9PRCAQ8x6cmxr8+rbBpyiAd8z8S5o9jD87RTZ2riwQ/mCXoBfvzTE12VuYJI/lxB/vlWOB/iK
nRfiJCPP8qRmp3qFzKChz9U9wxOVbeXChLXIVv0R1lvwWJvMxHKKgCA7Kl36iIb0uvXOoKM7Ewlk
E11plkTEprEKtSYPRCF7Y9/ItA06YAjBwADr5ljArzyX+okAzRu3wsAFSBR6OAsu42FOf1UpUlG0
fdXVjONVmYLhJENYefWLZ04q3ZVWb7ajAelvazeRe68E/pwZpT4BG6TKdHT9Rl27Lb1CPVMxYVnx
21vR9eLBl0aCJ+IF4w50v6ZnjWlb4HRD59NQUdN44f1HpE2QWWN601NiF/MTCqqIO4CY1dGt97aK
vCdDtwIGI2xBjrNbAETJOcYHvzZwx/NQG9eECK9QMyTrzc9lNdGTK8a31PJBq2GmD7pKPyIg9l7T
9AcbAxPWVnokaHLq4SRZawvbJmJedegwWQzhgBDqyZ9E+0ZbXuzNeiaGF/72ecr0JZ/OZGq4WEu6
b0RCNIc4l3qrq5TIW2RJF+jWL605Eajpf4t6ffLxyUDqRAQ3I37fx4y1N04GaMxuhjW69UPfyu2E
2+oSoyY/DnBzmDImF8Nmi2t8O8QDUqFrdBVlZcWS8gL9cl/BQ3VF6T+Wnenup8ZsDmGaPKuCVl9X
/R/2zqu3dSXb1v/lvHODqRiAe14ULUtWsJxfCHvZizmHYvHX34/a3di7GxcHp98vFmBYspeTyKqa
c47xDW78sirslabjSetRmO+IkdZ3ocqf2fJZqNCo8tfWafT5bY8hCX3bkjOxjwVphFXGMHgb9s4C
+qu8TVOTChWR7bX7Cul0vCD/UKsr7mZdHP3E+p2GzkpZEfNYkylNIEaxjlFNFSHzboSz5V7lHJfr
YOUU9kdQQ9SGhmBuOk9wbs7SE6p7Xoak0lctpAcmwBLnl7YNM4wCuMWmIyNJGm1EkKwM3MSbCNvy
GldMvg0mWH+ZTxRhoz+YvW4dKVvQqsGnOcnGwsmPrBVtEkHWHj377dg1K/LNvQMCun5dijLaIN3S
gebyp+8ygsDrdNwJq8ZzPn9phsKwGWdaC9Idkofc8XoLSHJZQj3WoGtthrCkwn5EPHG2hSWuNUtl
7rbFeVJlsZVDJ5dT42A4GVIsPkHvLetAB7M41gRFugIvJQnhWEZiSHQSVd5EUJfuvzjp0Y57992B
t9GKOsOvBbwpGeVwRaW2vGl/yzRmzBKJz9yFcIWMKNr5WreuA81+yAtbrZuhAQOmvs24vvPIjNsZ
+srmKEVhNH4j58B9mLcX1zXg5ZUGqLae1ME0PJr0uE9mq96VXQWrLMwOZqv7d2YDG3iykNoS/ZYs
+1AaW45o6z6enLsW88TCpXVJL46qI7KJVlW0Gbp2IJ9Kd3Z5CvavrO3rbSzTd1a6c7TG4ecuPiwd
BUc3OIeuII90FluPoQXMJj2Uid3szLRnnByEGK2HzkaYJ8c7i+9i5JXcE1azjcPIOIjB2U9e9l13
iX8MkAVZNHi23dSc69FK+TUCtSyDqYdhH6yiaV8ovzqiL0NSbFfajskzkBe9AXrJnyMG0kArCIKA
Sh5L34seBPYJQxneoW6clTdZghgs+XlzlpOysvDqPFo3U3uovc5bCB+CjN8RBDIPQ7rK0hb9kK7q
2jBWI9LW9UjKJQcO3wSCycXh6uBKkypaeblxqeiOJP0vXWxqxAh2E/i7GE3JIgogyQkdw71dYL13
KqzvcrYw4hDFJ9xYDOqiL6TF413VWWcUrcVKJQCTA6cP7iny0MljjV4atdeQwtlX29gUn3FgWQ9i
amejUrIz9ewtGKW9YR5qLKIcq4SL1yfWi27fuM7Vz6plaifafZAT/eaUVKBpJa+F1er73g5XDFHV
slN2QbO4vTOw/ZoczR/p7T3lytT32YReRQbpjlBFwXh7GNYE/kRH5CQbOWFvBlDiHoy+w3gih3jO
/YC137H60hbMKZjF2dHiF5bx5l7SPDpNbMYW8tad5UUsIF167Cfhn2idODECypiJIAJLxn51O3zQ
/asuzuUGOAlTdzzfzqGIpjeZb0UHzvsWyziSbtIkmrXGnU/u0kQCrBuiKey5OOH02nbX7xB5tKvQ
8oaL5sudPob6Q9eTC+GHAsoQbOttEbmnRLebrZZnmGYmhHcwCxCqtPGXO6TTbpTg6DHwPDagsmNs
BledzKNtYrU+yz3ZbJOQmMFjMLFjXT0WE6AEQ3PmnTO8Cyq+F0C818Fqr3U+vjiGBNotad4mVWqe
BkzWtIcAzKikRcyXevldm1K14G3CmjdM+7jVp5PZAx5ocql9KCs74UTqIfD9DiLCRtFWfVIPa6vG
7A5xw3S0nuiCdqmxa9KC843NtZHNpiocYG2F82hw4Bdb+EPvnNr7gg5g4hzb1x1TsimA6Z2WdbW2
hW9h3IDu9KcIuAVOgHiUcSrmooUDyO8ejs9zLWAd+1VxQY1d7uLIGxkF9BfPyt1PyQ3mT9iC+qwt
7gHZ648VIYINq8kuDj3sx2OfYFAP5j2DUmvMo/vEfnNqjfNg0SJJrtoKBCmStfu2quNdlKtzWE8z
aXUK3pwItc3oLGSZDOdwgGwnktY6uhO7coP0W8WReQ4sG4Q5KVGGtLKDwkvtx5n/RKThPkbe99DX
Nv0L1VxEW7WXYUAROVQT8cLUD7frVqIJX8oGhkvbo/ztXWt8HGVjHJPe8l/Yffy1UOjhMfpsFNE4
6wF97Kpx4d77Uu0mjTqPCvvF9qW913KAq5puFltemdexKQQzujkFLyE/20cdWjR5eJmRMlWDOF6l
ow2gyRqveQe0QKbDnZNh7KZt6F0z7z2YBAAUw79K8Ct/ckW4rZtlO8Vs6/O4oDexPXG1YV4sA8aI
BeCW1p4T/9JmQeMMzVUx7nIduir0bxA1AymweI3XZc95IKvBnnpZOm39OW/SyEr7wFaj4EMQ+1BX
xW9aGf6aqQp0/ibvl0QNqJ1u4IoIRmFtEkR6D1ZpbRDzpPucYdOuc7uDOZJdMzJk8URz5ssh/k0U
EuY0rbadj1Rj1Dtt2yjVbctAvxbMAPaKhvStvTW10a9iYIbr43xd5H2QHLBYszSbzhMj+CdZqGOj
4eqyOcEpQglwPMLP1dqIzLAGr6exJXm8XXYzy6hNBCmbeHCAqJIVM7uasOq3p6oe2m0R+visDA/c
cDds8Vd7G5Pm1yru20+z6y2QZMPENAHlzmII5zWsUNqzjnw5FFQGjtJXmWceGZaN75nAgqI2eZY5
HG0h4QYSeXtYFdRbRXuUXZfeE2N6n3dZufdIkQ+7mtTJcMTRYTMFKy3mYTdEUod+do1sK1qAgyQI
1yuOMHE2hWibi5VwkAyS5ktFvuKojS7LiwmgDnK8nyZzFycesxWAlG4/hJ0Fu17QMCtFf89xOD6I
fF8FU/gw1pHcYALwFw2jEiTgYE4chqwi4m9YkMW6pG+B3WyUu95tnLs4GI8hgsu70TR/u40SsJO9
g/LwRbQ2npRaJfIuQpa50jXrw0ZxvHaoKCiahmk58Pe7c5sX6bE0mBbbei/l4w0ExdlI58b3Ibp7
f2ImkJobx0DFi6GOmgdN9E81qkVw0Q3BeZ4TULDH/XoIjeyBFnIgy/EgBUhsaoj7CgRYj7JujeI3
harlNHs3MU+G9NpH6nMuz9kgm8fHwcvvvdQnOWK2mvbZiOjWDs/071dD4tdrN4RL3bnIKpUW1Yem
rvpl1tQno+rVa79BU76o9LA5tQjRyR1cusPUEm8u9uEQ8cqDh9gEovyQDZ94sx4KSVTh2BenFKvQ
yghRX9a4Khap173UvfU0YEPGZqSAndhLNwnAhMEgWrLyf+VahActM+sHyffc+VK8aKX/wVllUdte
tsVWyzGXpsY2awoMNFnyULegxecqswFNfWsyZZVj7QpyTFuD0esk2Lv0uWvpD9mxNiMOvH12Dawf
AxgX9vBacawSd3pdmq9e8AlF8Ssc8czYrgzAf2f4Iw3K/tG0vDU2S2MVtIQj4Wy7C3HHpJPVru0B
dkzkRw84B78JbMW6QWNg4Ri1WAQdjiAE07jVzKfUoiVmGL3zPS2d4kObrPChjAqqHc948jOHpATn
3RrEcDLjbNfobrZP6vwxbCi8bMuG+xKMF6lsuPOuRhRX6sA6jitvF3fmvu1DtW6lJT4Hg/AUTZFj
kBbWiVr0wCVfOu24oztsrrQYj/HtBFeyuhox04sY1TG/kr/KHCCMLpDyAL/gdtJhGRv0o3BlYvTu
kQVIxb3aoliNXOrXUrLs+K311nKtL6JQdTtrGkacVVqx9nW1ZpmIN3En96ZiBDoY9fFPEOQsIAP+
NK6SQLcwONCVGBNQw66g8x4ors2hR2dclNhZUpqVeXL1ndle2SIcRO279WpbW6F/q5aWFsCOj6Fa
u0HygGtMLgiTL0DvYBGapvHHdYDzTXri0xEco9krOC/o7XeVxM0dLBGs58P0pW3h8uD48Y8kvch7
8NFyOVrRsLrhu6AKwE4i/G4bmh1hSibN2ptokkFxeu/QvFykAqCLCMet7RIjEVDWeUXVbm3JsdvP
KKfYgpwBPW+BsXzRDenaDEsC3br0s++c+IGjfL1oHIu9i3PTLiq7i+x8a2e1LluK0m9NUzp583N6
ow5kf4QrSxTDJpTDO5k33UZ2WbFMU4fep+s2a9+TFHrjbFHpJEKbqNXvbjt+30GSKMth01Bt1Ra+
MK5JbKhA7UaA3G9Oa+7IhFKDqx8x0epirHYF+WAsEeDFsGoANx3PSDzdhdswKdWb9dib1i5gke09
p91Pun6ZvNQ4ygZASN9oOLal5N6hEPXmYifrgq9GQk3wmp6ruQay4QmCFXRfJgTE9OFy8pxtNg8T
dbx5lFESOX1Zb5mfWLsKe9BigphxF0wYq4yg/uBjmF/Mft3FsXFoZX005ejsNIUBnF762b8vT0uI
LQ7dooruFE6XXZLq7ao1Km9lOu21ysz2MWsSe5fbHa1ELT83R0cK+yLS8NB45S/dIw2jGux66yFO
oFHh9Rs6vsZTzVa1K5h6lE15zgQsNxnj5gvYEDCY75A0q8c4A2+RKm/Wb8QPyWNGNNbe6TNjxfJx
dh0FLkDW4dJMWKKnSDkHTqKDOtFDXlkNDI8E2ukFzSpDutpRC+HIlrsxVScLlxvGYYDG+CCti+ax
2Npm690FQGaWVY+jkVpZMIqYr9waKgxW334L/BRAlyhCBuGtTahBC6OhktE6H013kxo9+5pm0q72
Y+ddqm8vwp2lVQElJkk0R52858AvPnpB00RlT21ums/mMOE2Rf8I1qPam2L4puaPVpimSHdD/Xti
t1rZjlkcWkAlGwvX9oK2NkyF0H5shFhPLJzXksVIRd694NC0iUb7q6pV/ILe4M0zqjWY3+ZH0O8M
02ev8KxD3+vRg82CbKApO5g94wOPdsudKKYfslIjrA0ZkytrsF+C4J2K6CmnY/RYhoTFxlF66vpM
Z5IRq80URRhMZUzkdgietaCdriWBujaVzu3TKYHHuyawJpBiWU/0pIhMai94vF5MjkAPVnXQzFjf
GoUiUkZFac80qH5JRd+u6rSp373ZihAQPnaq61K/SKN4w09XnVXZ/i56aGSmTIjTkZr7OilzJtRN
2rFUeD9SMs02JqXXXduTGlNaWnsMx3MPBanculkAojtBFEyLbQmBhLXKmUEFoqvTQ4N6+j6IJxqA
yryfsMjg50Emu0PJSaPLz+aEi+Iqk/E1KLVxE4HQPQSG3Ftza8RRw8Bpm2IuLxt1REenjiZL2Uob
SQD1e/Wc9qF9HhRfeGHzo9W15LSbdQyh+3q4Rlg275xB5+aYH6oq6K+6v7OdTD9lZbQt3dJ4DiO5
dk09f2+YrmwzMBWbpjS6Z7fOdxz8V4OD232xDvAqcz1CqAEVqX0alXqXQE9eQOyvc88Hf06kT9al
h3xCRubnYud20Keo4j2n25cRIec+3xsHCCnqjKQT/A7g63pnvX3k38/PeVgMC/zv/GO/XqO13MKt
2pOgcvaeslfnm26wWS3IZpEWBn9ILoyNVh0niHgVL8k2FmufVRg6gLoDb9wcpHeK5RUdO3EcSbNC
Nbu1V+v1cX18P+IsW3yS0E1CxLge1+ZG3Ne7+ByfhxfvzfoN9oZTb+UAFqSds8QjysPkse7WvWD0
sU7zjfc1Mq4iFyLbq7M8E/PyTjIRw8gUT5QL+2lJ4zpoVzjBtG7Tyy29fNyrKEFwkOjHSOVqKaro
KeqrTQsQDbcUg8q+8qo7QIjDNkh6Gyt+4y8TS5HjI4sjtrvy6PXRuyzzkRvVWTO3tr5SDgILjrMk
WrSpexcW5SFLB/lZVsAA+lErHxSSu3Mv9ZcpLDatHLJX3iH1YihDzphx9koneSkaJAipiGq85bb9
ag1E2k0Jx82k2FsYPgp+iOtrsyZaEg7r5tzJFY7M+3MKuCq4nt0Lvsq6ks5KzOmhtzd/Y77Pz7lR
Qh+xwvVzY7y7cyLaX8j323tpy6XR5/nBYJx2z+TroEWHnM7tpp7TIf/C/P/bw4bpyN0khlUy4/fL
3IXkEYU1bw3mZZsx8x5vH5kCRyxj0dAhnpn8ASmDLgPCze2DwczqrwcSK+afQEpT+9vzVeHShMOD
c2P1396Ec8RYMAcy/PXc7T2wNvOyz56d4Vo25u/ZFuzXwRTMsRXzbyJiUi5sZrrLcM6NBXVH9GVY
blWXNe1er8x+W4J3mwSRZ7ev2c4xDbf3/u25hBRUGtZZs2RO+jwVdbRpXBMjUxvF3YoNDSLUHJhH
5VPckwgNZyaZtugYTZYeYlzQXhNXNgeX/fXm9lzoEi+W02vU5nTO2xvmsfRO41u06OiM4G40JBKW
zqo/CDJwOQcRBjF/I8l4/0/t4P9H95sGdf3f1CNzFPc/IrbnVPD//q+HuCh+2rL7/Fd2/+1//ZPd
7/9he2ipBf9s13RmPc0/2f3uH9RHSC0xSbjw3S2kOHNKRPTf/2X7f1gI8xzsBJ5j4OdFUv5Pdr/1
h43CisYN2wqGHNv+T9j9f4rP/yYx1n3DRVPPPARduYGW7N/EbroS1tilpbGvtTAAfsiBPjLBB2dg
Fj/0qsvfB6/2ntUks8fMTaqjlw+MRMe8F6cOhci+yBkVukoiNzYHumFZLJ+YSRV7Wjjdk43jDm9x
14/eopqIhF4aZkzV0yYauvYuDfVTH2H8Id/Q6F5dzomvMQK8U1gFxgsqxrZdkYvihQtwdjSDKuVY
3xxkcgqr2CrfLKuF38rpwfr23UA8aWYA9g52TQG/Y2jneWwJYXsterv50AHyX3SMJYjG+94ljmTM
lU5sGj0LdtCyeekCo8HwOures1GW3RkSa8dYxKqdH6NPMW5HTix/bH0q7wgaqZ45wiEMafG4nkRV
043ib9O7axNQJORxWwXfVSnNdyds9PeWFNatNTpizprqwANIL6cJmpS2bmx61eqnrhTGi+zs6HlA
D/WkxzNVA8OHeGqTengboFJfge1qb7CZdBzmQ3OnB1P80oczv8Yfc/MEssKjFZzbxTMzveygW2H0
o9JG/TbbOJErE3yCQhSborUTFX8ITRbxh+fGcOytpt8FmqgejCEG5pSVhfiVt7Xg3CTmKD/LTx46
QyDCQouornDHrI+ISd+TGxgow8nB4JX269LbBmPWHis0BSbFEbmZ6ANNYrgcUZdnJwPqPvoINRIr
0rZFKcg7G0ZL7Zh8a3N+dVf9wOAr3qsBZc4dcaPhaZ6AXAIz0d5T9MPP9aRGzkFVGoCActsPjUiF
F9kyQ2T7QF5bDpZ1R7pg+1U4evAaVA6qlY0nTOTkQUzXjnFWA6QC4utIf9kydnmR2F+mMrqrMDv/
Dle5xU+FzPDo1kLAv7IjzoiLhj1jGhYAjJJ2H/u4PcN1JVw0mIcUuHPc7doU+zjFajAZ7pFEcIfq
pdVaKe8o2V30T61TfDH29MEd6eWpT92Uly63sxfPUAgHvXmqq8vQBDZdqadm4iwLAg8UyALhTffc
pH78MZRpc/ATbj/q7bI1oIW2BGXqQfk+pMHwjLJd+4ZAjpKzdkGK5dgaH2EJjz+5tKBRZK395Faj
jwQdZdavNMmHJz0K4dFRP6X3rpOoJ7qlgulk5xGrlVRFzlRTFRHBFbnNJY+aZaZEDVBvMEd+5Yhb
n3m5zUPccTZd5G0j3GXNXxnmwDCQRdN3E5inka//qoawye+YEGhyWdE9QGMgfUYPk4p05BtO3lyT
qG+uEC3lu/BEXzPNDq33QdUk50gLZveyy/zh1er94LG0c+z6iBT9t7Cvo1NZmPbFQSV2HRghfIxj
FR1FJd1zaki5z82g+rJilT+A2JBEqrmye+wn33iJ8tx+LqMq/KZKy6eFz4chAJRhvbPcAFVYa+jd
V0ij7T6tHecD7nj1NnLb2mzyffsUB13WL22/JMjITOGRzlhXmCgBAs5fpREZ70Y9FMd5Azgw4tOZ
RceMj4lhawlGKsdu+qCABlNA/9HYItegbOB114+qKX3+RGqEBTvFMni3UZM/5phTYVb3sAPWqNnt
c26NAS2ROMDgz6Jlvbkwc35ECd552YVaitcCf1JQgy2AMrgoe1F8gU0aYipExnibMeoTrBi2w/oJ
ozKHdaQn5lvhKf3kabXG9Qco/5dyHHX06Nh8o2epfxIVVi9RDBx2SlT3jA8xe4fDOH4qO4ieqGV0
uAeN1tM2GtL2x4X8iKIa6f9Tk0xYXq3EuvZVQuKgZDKUDU5/RH4ZLKwqZ/LT6fVDxj5RLvtcmhea
ciZ8TgHlfsZ6gvhJMvkR+0b5Ebtxzdiq0X61vewosArK/9QqUebidw5MqJJArJdhPqXPYxsb0Eyc
pleLSWT1T9S5bb0y/ZT1y0bA9sqYrD6nrkzOmcKLCncCySn5YJoIqm00iBBtqJECYaML9dFLH7lL
pov8pewSm6nMNHLAdzrbegr6JPjyFS862aqVhTwRXc1X4/MT2ctqQMKME7/E10PsyDi1lfU+IZLb
W7WvnT0XMekQJd61bapkh8BJXL1OeD+eq7L7WFfxhTbDPEymP+qUEL2CtIY5gmBuWzR0p5Z1qgfH
aQgzCrSO43fK6PTJIKTilCVq+GTnTLZj3shDQbTaG51JGsmt1kdHOoLTN3LuEA2OCr9laIfHmgb6
NY3H4NipoLuXVsCAR1fmNwfg4FGxGzCD1iXFIMLWYL6J/EtbMzFI+qG+Jp3NAaCA2cLuzHDitdWS
6FXzxPjWphYjm06l0QK0f7BDdRSWizjJECIErjLfo9SAQNtE0b2Fr50lPiPuDte9eW9K5IBLjy1v
jxu5Mxd22yU7pGc23Ufdh6nhTReZ1O6ZxY6Ay8QQ7+zi6uj7ufNN0pW1hYXnPjItz/fYhUpu+HTs
7jVlGK/CLJ23KXSiDUxWfi0LYOuenJ4S0YucXnqdLUnPcv9eDl6ydwtkW4PJ4J8BjfUqskScgiRm
gOeO2jkChnVhkTfOIQ3CB40aJKTHU4w4QVSwzcMpPTp0zu4n3RCXULOjM2Zk65DlaVwtGFlqD1YB
r4cmdH4q7SS/7/qCL+FIN38pwJdutcHRILC7yb1py/RSO1l7xRkKd7Wkh9900j8URta9SL/yaD1o
2tYLwv6NqyE+1k1Sb2nmRi+dpMWh097Zt4UfHoup6KlICq9baABtjoXWBr/AiGQbevPmo0r75rnH
rLITXBLHPEKvAqAGMYllkdOmxuw9BAL70PKbfeJyg5lut+y4vTcNFkJDo3gir6M+dII2IEiW6dOv
ZI7rwuz2ApL+gxEqHYp13r8wPJ7uYvwONqqLwTrHbV9sSz5TLMy6rkhAVbD14rABLM+o5VRnifZj
6b19GVFf7oY0LPb9xDEUZ5XWdwsRhDkZdGmev2tJadqMa7QY5jgRBRCopoCM4RqmqDjobdQ9T0hM
vsAsW8VyQGv7S5NGS2cuKD+9WKIh5SpoX6q8a391HFO5zu28/XDy2v7SpwigthW7VQ9MNKycC2pq
U7FSBxJqQ3U/kkETIGEQyjWPcA9Lvf99K0n+o/Ls+Dl0P/X/mf/Pr7JSDSKc7pb49dej7U85FzXt
v3/Sv/wfYsH+8X3nWuhfHqwLpDXq0v806vGHcvXPr0+C2PyZ/9sP/qO6elIV1dXnd06aacxkL/7V
/b3Csiw0Cf9TXfb0M362/4//8Y+azLf+EDpCSH32S1N3EX/2z5oMi/QfjmXOLmrDxARk/lWTWQ6F
FxAED9WLD+JqruT+UZOZ4g/PQg+HCUf3XELXnP+sJhP/5hg2DFPYnAFdEw/SXB7Obr2/mTCYjWtD
XZY6ktIGQUA7XOsB6F4X5tWidJ0HIt/AYgbVYx7OwK9JHTj/YHwR60HxKWZWHegsl0vhexuB6heT
6CfUvgIYuUuYLzGR+vDkwwldWH50qYR3lbR0mhIhVTSBPB2inm3MfsbvWi5TuEUHYTWfhd6vNBQE
NQC/MTZPjuEurNi4N7iJF30V3DVetnH79nUqUsFctDik4K1IDxSX2mqPohnRphaQUHp/xFBRW2fa
jASttNNWeulGjN3e7Dvoi+RusZMnqKQIqTbdhaQvlAOgNV0D5U6JDzoz8vXk7hriOImypAHuoWDo
jf4lZ9eYDHp9ll9sNS1+an2GONK1cW4RuzbVslvIGKOFHirGAPQLg/aj9qjAGvvQuy5cbdLKHY6F
xtKS7nBvNPfl4Kr7OIMMXcIsXkmy3ti8Q/Mhp3xkwowadH5kj7X5cHvPYGK1QzT8gMHZOIIJm6cL
sb8t09Dit7Dbgy6Mcd9qFmpNYhEYtfjaqRBliJhlCs8lwoCilNNhUhbgWeZKK3Ck+jmcxLT2csA6
t4d9GdRnZS9SPfYBDapoHYuYk/3QmvelO7BU5kP0gCrklXmzdtL9sNqAqR6WruYFp9ubxlPaqTLL
62B9gTIn+nZy2Ue9zJmOOchsqntoZHbOczrjfC3gVU7w4NtLK5/bsCnsYUuU8J9AZUV7mnHW0uXy
XkKCm4cFrgsNWiwo7OgYD6MLf7Gk5cvXQW46ROexceMjYkvoiZAGZ10Rlg7dHLeZLM6+o2sPjIf6
a4vQZ6sIkVv1ruiuHG/si6EfB38X2UbzTJomb/SP0JqC6+0B3XjoOuVwdkW0MGTiPA85STSFFr/p
GRNkS2cMhWkjeZsqHf8a5m+Scay3sWzVEzPwF7CGw1cimT6Ok21fBicw7kmFGNdRwNEdJF2/V1zT
rhZqP7WjcQGP1XGocSoOGZE/uh6SLFr04sl0rKPvJN2Rw1G8KhrzSueXwRFd/FBWPa1pIhbQkkXv
peQWz3z8njaHX290HiOZJh9GQIo7ATXeVSWCmHbdjegVwweEkzjtsgSEbc3rfJkCuIlx6okPbwp3
FYXg12BS72rjyWfU+YyLdiKZA3Gf11otQ/pynYEkQvI79lScjbUdOd/SUJfhCxRxe4M+2l57ox++
5Clzfo69+ub2UV+anJtmeB/uo7t01kS4rfGqUq3EFk/hPDbQibAMhbNHZ/jOPzFUBo8YfWd9db3P
8sE/tmMeL0JM2gBs8XRFtIWW6GSqp8jptxwL7DWBkhphUNPw5AVNe+8M5rNv2iRUZeFnPhNDG1J/
zqWBJzRKI+iR+WgvPG62fV1ZYA3nyjXLfDrymhyvhUlWkoDYIiHfbZL5eRkNE6NRZaxvn+G2jX/X
DHBqB+jwg5urS9q440XYnXwo4vj+r6d4LdMtASj72AEY145F9apXVr6dvFJb3x6C8x3xaQT8VHm4
b+bevoAvGWCXvIipT58VFhgnlR/o86YHiuDiqS1myh6ZlLdHYyjDlRll4R29quWoRoYtdR4vI8gm
BxWn+muuo/FkPgjpSfbnRvgvQseMqjvZY0ngxaVD9FxIppi2o8QaBG7+YDdj9qClxFZD6N94tCcw
k4xWvA/MJ9skXaCMQROWdNKulY2UQeF5+on8LekN0AJrUG2OVsHOytLigVTq5sTrhxNnGKIt51im
Ln75Etpae9U4lCJC1XVyCeNq41ZVfIcEhcHtEH97nnHyMl37NW56w9mBzVWvGjpaYmsyfXl7CFc0
sldNX5sQkWz3LeOqwkWTvtIb9fcuEwV0C7n3Jn047jqXFwq4ylq7WGTe+jVbfvNGty/YZ3FdL42q
+z2QdPBoOpgXZD68OJqlQWA0SDvHm7HxfULc7FALLoUhGDG1kGGDznVX8Orsc0OFvhx0bmHSrGBO
+zn20L5hbGRH1QswQ2BM7ow4jotjUFb+SU59voxCN7znR06eXZFVhHOpNzPwm41hh/EVjSACyoET
qK3jIJM2a3XgVHfoDxB4J90hrb3hbKeVxm2e9K90/jZJjDDCoXSggMViaLtFu0MxGT+bTZ2uyd3R
NrePggugcuREkM8kSp35ngOU/yyc/mKE4H/+fG5+iCW3XFe5/hJUU/fgzW9u78mCn0cOIlp3sOD2
o2sO+9t7kLFCeBsINvMoGNf0FnWcVixPegO81IthhcSmWSFx5XANOqxGuSjv3LT9bTCi3/pDXy0z
Kmy0dCXboEMZWwThxsBWyLHdtrl+CJwIcwy/c5/Ar98ttLS7NA7vokzvd3kZbxSOpC1qWk45jRsc
aO4ujKKDvHlfpc0517r8orHKQpRMjY1G33biQGSzKWxzHZRIStdiP6RVhlBOv8ogTpZGEhh3E2jL
les1/qZMK5jy9XtIMosRDuaazoW8E7L5YhGe6Jhp/ilU1PkOnYKa+d7DYI+fdo0vqEcm5gr2hz51
3GWlrvGQYaEfAnthdQjyUkIkXKSG95b7y1XJE0BiVtQU9UMENKgZL4ZA19s29e8gnqP2Gh3+v94t
yNk7a11QLixz+LbQX2bN2GJtMODAaqJeUBHiKkhceyns9m3C3KMnPZmt2K82rgNpEeVF8H8JO6/l
1pUl234RIgoeeCUMjUR5/4KQhbcF//U9yHVi69x1d0e/KChKAo1AVFbmnGOCrQPh7jafscwL8mer
J6WH78GnBiMwQtQTBzN1n/RW+1RL5Yh48koREeY+49Vpku2kQvuvCS6n5/JtDzapZy1y0DS1HuNB
PpGJuoXdbaEwYtzeLN95gyXJRCY19PMzfZPPsbZGz13jC0oNG/udL1BP9iRJTElyG681iJlQTGIM
ojF6q120d9XXQDyhnQN5cTtUQ/EAMlN06rZnw7ZMC8F/hSnx0MWfWo5vRZTmLVJCsmw/06x7WQmJ
XYtxWy0daOK0ZH5fHNqpYdJvqs/Yde7Jp7irB9cNS5r8tviBOoAG7yla9FN4id/EJjMNBRdQfx2t
yqFbbFRpTbBS/63jzUxMidMxLtYIYhl15T2f5K2IBT1ggnkVa7fYkLS5Em8cbX7AckxwiYKUj8Fn
tUmGU0N89WrCxfKxuKvs6YEk5BKnM3AFPWt9Pv10wx3rk/ZeEjrA6aYu27ca/XgdLTGIYz7ZunXZ
otiIjfaxprvcu6z1OGib9rqNIUVDUL2kfsq3XNUgiS4bopivNNqt0PgmiYXQSyIMg66I2m3i2teS
lrCOlKAivJZxM7dOZXcquMCU8YuJUuOKxuurXbYX9Vp9Vr1otqQ+PoD8h4XQTRlvo77D4Xg5NW20
IXLndHAVJwHt4MpdbtSFmbieYRQggxEJNP+eLhnul7y8KEVGxjlCKG/RGxQhnRpyqtM+dCwM07F4
ErUOWtJGY+SSwdqa2etK2ht4PF63dBg9kAO1utpMITc+yVJ/lafjMER7JdzxSh+i6cQXTTdL8t0a
fEZ0pf1Edwm7ZjgRfx/t0n3DE/6ROV+sADdR1/FUGwB8YJor6fw4JemPlnap9eSJiKrsoE4PNzlh
EKyTlp8qy/uoO084Pr9Ha/pe0vbSaL6lZOZV0oqHF7Q3Jf9ys0g+EzO97SfGO7XZvKu4XQG9Igy0
EEoL1qIxbd6sjHOZdQBd1byrk+RIwfyiTuNzPJh30rKuHDpshbbc1LUOl7mcX4UzHPF3Mr5WLiiN
NBAQyVei6u35BCwZRzHUkSHQfSKkGuuagdqpKRLE5sZSRBDDe60deROdhONTB7ShWDEt6IgYJ2W6
gTV4kzXGmynSm5j111KqZAN2qw5HOVzG0ti1o54EEiqLyPysK28AtzfbYbU9VA0F1obyOgaVHRJu
33V0++g0xn47JX7jvBmn3Hsa5t+Dwzyvy9sLaV0pZRYkWRR5FA0OqkUr3+lTeg0Bot9a6njjLAOM
2e4tcod9rdjwpNFSeoWUIbo8ZP/jHGDsVXGfwDo3WrFbWjOQSv1Oh3rY4yAj2Yue7hX7fbICmo56
o9aoltgfqw7vgbvOaKgybAauTG7sLnpI6+4nXyQ6F6APG70II8NwPuO77N4Z9HvLrdIHsPLPUcTS
Hp+8zEqELdKUZUiVJfemyylVuVjUVq26Ntr+WU2M4hK9zriJ0iUP8ymYO79lK0fw2XSUbSbulOIh
1XFSaGZj+KcOmDeM1+z8DD8G7ErxNS9Ql9ODgSIc6JETee2YmVtldhKu3dYT0bKEFzjVtY2pKBxd
dFcisgE8yeFC4ZXKPtkv+sggSxTXijKRvGg6RBw5cheLMrQYRFC0dK7fiH5lGDvYqEvnNwv/w559
IuleCXx+B1NLZ+avMNa0Q0dmsI+j+AsJaMeHXHF8EhSwtesGCbboiwq1b19k2YV95wQLG/97VNnj
BhXIu6brkxdjHd28mQpdcicx1l3vsG+2+OdvWh2WEwmOt8kShWxr8fB1zp1V8qO405+EBv1ZdjBC
mC9t4t65RsyHKJoLvF3g1R2UMaiyCKa9QmyWwOPl9gdsEWzQG5T9xP0SouemfuemL2ZRFGFnTgQn
iZ8EUw5LWQoDLS/jQG0NNtaxG8rBaA6dhVcUzx8Z6r/fn+9kgv2ca6sdnO+fyqo5WHL5/3/v/ONM
pAd2Y+32/Kddwdmd0oz465DnHwr6lSF5l5fnQ57vmlpkuYRBbFaHhTbS6XgKG9EbEfFclqet1M39
1NVXjGw2fTV9wxHGsL6IFxoex3QvFcHkW+n3teyvjb7bO7R9cLyPMFGtFzMdP0iz+ka6/N2ivNwM
THXlSYg7Td9rHnElqJMHFrGLMvFat2fmVFIrmJohNquhfS8LElwn8btGPdZLWnvj17rWdlgQy4RE
Rb1sG8s3kFt49aALzya82kNQDaG37nvcSnwZl/w/t4i0cfAkt4SbMcU/JeD65x+evyQ9sRvrZD5i
HyUaXUvfy6SwDgIr1DgZLdtVe1PMw4x4vXeZvrvTRhio/VVw94x1GKhtHGcg5Or0fcMe/9AMu7wn
FNgkO1pmWP0rWU+biG7S4jKUyK2iCnSawZtVK58LYyXx0Gba0q5qtamS7G11kn4z6rF2IUZd/fNF
++cW6A56zS22QUg7+YUzavkeGsOm0rL7omxJ3tWvFNv8AhuDIvy+1+KnYoovZF76faoeXbP7TGT0
aKfERRKcrc1XMJeBcV1Ougg0pToY6rAds/WIgxyPh6FdxtjbDRPEOVz9tB636UxS4eAXCZsezg02
KXgGtAuEsoyuGy1g4Iu4Ob0dG308kKLQW+B5XOWtVWNWBkbkMIm/mgXBvYw2pxLBNClnO+iTbnE7
qCazke7Qt7dzPBybqr1SUozzRMyoQnnrI9RqDijjtA3Mety0Q/KmruKotz2fpTUm8gwirxBdT7NB
3DiV2/rJXQWbYacP0xUcMHqaBoVUEa7SuBhDx0IEkCvNpSGyLYmeoOVxEC+Odq1F2XUezy2aegzV
XTVtRzbUoNVyXqbNGVy1xQNjUcLKioPJLsopHpYF+5ShRc+qgvJPydhfzAdXu0bNPoWi6D8iR8k3
HSG8PlyQGw1ZsyBswtCbn5xwYLdQDs6CWRsvEZR/OgKI9xE7uPVVw4V/M1O1mE6916qZ+Bb0Dntp
lsHsNEgTh8v2RKdGuoC9L79miFV7dXONndPZdsbrEpHaXSRwcGRyqLObwQRh3MuG5EEzMakbwbwM
/bZkGLnJT/DTunxGaB7MKIa9IiVoq0vSh8ZA1GeXeG3YBVBwcOrLAWPa/Uq5v3Fc4tU6K9bx+CyP
icnF2xiBZCvta0LbAYw0ER7dpuzkp1Hbh94gljNLs8+sLmEY51Ss+YLkZDoaefE2R0N30CUnZxVD
apiaHXQK7MiNAZY8Sr6WRR8QXVM96s1mzlnGCsd9znITIMAwPGTpyFZmQMpWTS8tPqesL74nSz6r
xrLN8vUTeiw6eyWvQxO1FbGH075c76E4aL4rgKcbM7pOoTwyVnV9I6mZTw3orPHsCNAoRXpX2uI6
ZjpVMeWA2a7s1f7FMORO6Z8HOz3oCeL1od2LwrjLqqUGhIKSX8WUXsBT85zR/OkU/aioUVC32XXd
LhsqdDIgMb2sOlkIQ3sli/G7XVNIjje62j7jtSNVvQGRJSpLDyeLK5ppgqeaQD6MUfw6NPWnCuBF
l8rlbAzXUfyEVOdWH6lCHLC5jRPdqi5E8JhSxFLlfSvFs2FmF+Zc3ccaqXLFxBpNsl8L16ez78uM
cM4elnkLXgN7iIpo2sV3kQ+vieEmW2yRH1GGFhqv9OqVpLQlSX5frs1PwoVCW9ufhiASEfW35PE8
4la/nCXw6br6gEX5EXFRUIHAOq6KA5cZrW2/LRkT8hXhsNn50gAq19T0/ke1LsNJ5bKSE6gFXUl7
7cjQIOxqfZCOel+0nhERe+UopExMt4XjkJWcp/h6xpFGvqvyBNejA6XBXR6BjjthvNSH6lSqRlgW
e6XfCg39qx7pjx1LwBCr14a7YqVANEFua1ivdrhAgNhkmOFY+rCLxLeFOoN5+tRYwlBke5zBr7pK
Th5F0FLBGJ72/RzfZuN6ZxkUZSudYszwjtn61pTfGEizeCnK9dyXB2nqGWKKY6qKeZPq9n0L/N7r
lr2pTz4dX4futPo6CfcuQQYdO6kW2NSGIiYxbmoh/9kFL7cu0DmLHJOOtlBBF4EVU/Cs9Xx7eouH
ssEf5TaexRUhZ06t9cmnwr7MX5qaMoeXkLxmq0pPWZJuvagLqjv3UZvV42TxTaWuuOQ7rp7EF+zN
orxx0s9RmsvRSBOsgKbygjP8FaHbaWvl4gjLnzqIQJvpcTp5kKwyvT5/kPqCU7/5ofh4LFO7DmK8
KVkv2KM5N61F9jb8RbrtCmgLG60bvTNls5B/ZJMCyxSLml1Z2SxazGUxYx+RVuS0Romw0zjWuCl0
zhhWdLwuTLu2ySA+ooTgkjy5SSf1ozhlcQxuy2i953Mvp2CpUe4WGm8gxpXAOW23yT+FqxCrl1Yj
aAjm7hX//T1mGUgwuP424L0T4mJpG+W8wNgxdwtrh2fh5/Ij89FsrbfZbOnuqIQV0eAYpx9q3CdM
c+Yw1iFMeT/CPuNzbhWbSJ8W9EMEZMnUUXxiiGPqyOUQdTi82fT9mJNFst/khPm83AEs4V87jPAN
ECluJk37KB0LzdN0yBYzOprD8DgVs1dKAQcKa8Kul4AtMPkjJl43cGlR8E8FPtnFpOVKXSppPgni
h0aVoRuG77RFs1Cg0WdFz+jQqa+r+l5O2dPCCAb5Y0Sf4XSFbOWrMo/vlo4axcHzYpUkHTsFdSjg
LyIhOp7ejF6P62jvzxFr60h8rqdphs7uzFxYfxB9wa5k7BVaA2FCnZlVDETIbaXBTbBZ5pR+0yfq
Nk3iG8RAVpAu/an1mgOBSZxwKsghJkTksRv0mStWh5XIfV7FAqig/xxa/J2zsWItMONru0BgotEl
7fX7vp2fG929GmNmGUWrvNCxNU/5vXNSV7tSoUVpJSnrLAtami4faYIXYW1zMEDdz2rhW+pG9qzM
+dCE4jHB+jlvEKUF9NfdfZR+0LbH77vgGjd6r9K1V3nqprBsfM1wwIzS5h+X5HmwNh7WVPtuY8l+
DBOtfkoM6CY9T2CERL4ZO7rKK9YMtazjS8V0iPrgFFfr03RzjFu/LfVta4xm2KvuJ+XNY7yyy5Wr
4scDykOnWH7mpP8sOyPsU5va1U21TaSSIRFFoajA7qv98KS67J8GeU2KA//eC6KaW/BW07VSJzjP
RgbBErNv0eWPOGJoRvkUS4NxZVvtfIH2lC5tXKuXSOLYPsRR8oTuHeTPREwLEza8pfLdWC3SGcfh
YEfjsZqxeRgOVAQYwbTXZMjlefHNiX06M6iDA0YhVeYHkTdHO+aaR64fipJk2dtu825ojJOSeN+X
M02s8dtpSLay2DepmbaZ1PJxnvIlTFsSPJBDEaiM745kx6DGdYNJ6LtSWjNUpB4a9PnV5kntmUtb
qU0zL00/motZluPBgWKsIN4ys2vrJLHHdPY9SIf+P3O9ina1opyuALBnMToGPLUyLFtUxogXIStV
Ag1knFKUu8/WzDvexeN7NeBSjvrAVbvE6/VBeEzsAyntWza0DwlEEnSA9mbpnUBHQrPthf7alfay
xf4ae+PcvUni0TdqOmDhnI08wF3G4qRewxD2zUhgJ3W48ulKfiQyKxxJM6epngU505RAi1jSKdmb
nbSRbTWdRQkKXrZZJTW6OfvlqMjQsoAFYfsZbKDLgy59eDeWn1mgT0aZfbWMzOA7Zg92wbZZoxMA
uRC3iUUTkEfWmAj4I2MuOCnyzYySFIYmhbGItAB64gnHsz6RiAF/esCePzkwCCwEg/4g5s8B75Jn
ltoNxpjMc+ZDzOQF0xKmeHO+62EYB3aCzCA5JSTJXdO5KwnkTu+pKjaWEkpLoymjR8v9jrRsJMQq
qZNNW/WB5kA/A1B+EhVQTJrPka3fGnNcoO2lS+ioDom01Wsdw5AZnoYMJGhSu8uuGCMVxwxONGhW
hgY6vkMFq9mkJMF6LdfiistDmDLWt66igk8ykyd9l9kK9I7YECGBW3o4zCwyGMvh9ebqd8rmDzMp
Cy2Zr11dc8mG9FEW+xx/cTLJaVcW5PsVhrWfXJY4ctP31NK39cCwJ5uSo6IzbUiLeZ/mLjO6AjRU
oa671aEMsQys4NrqYQ+MtsqQ+2ampyEqW2DWHXEuCEBZYHoCsyw25KtUXurOPpBdmodN40t8uyKG
wCViGip658BuWTKNqL+x35A6yLWodmW49MuHhnjiWIjRZ3pW+KK8S2M4Ia1iH4n1mhnS8sGICW+p
s/ySpIH7aJgoPBye2ZLQtTNMIACI07ANhhnTyU3fDXfsY8NBgE1TMya1I+DtwwgdaE0PUqtuCL+B
C80+e6M4xd0EWuH5pCkkfa4xlS+6c8Ha43QdyedaWGYMV16TpTP6SgY7lsd7T8aGq+aInMsmu3Q2
mjrUx+pDZIlfyywGsGlzjVX0HqQNb1ecXZmVBvMSPIlt7Ue7whTXDwiSjZrALYt6M7IMC//2QLPN
/kT/U+3IOgcQggAzUFmjrFoSQqZFDB3o+EzMI2Nb/agAol2AwSXjvLvAx/CIXJaZewRKi6ACsyvC
hpe0i+s42bMtuVAMWH1rTDsEacQ+bzUPyRGBxaK8WYb1UrdTbL1MiUQvb8ouZ9QBEBfJIBFBY4t7
buxjhkvsmDoCg9Y8udcd7KxtjE4PVaS4RdTHKFHRH1u3viN+amDbkbDlHPXHNGrD1QDabjB03I9q
U3udOwUrPf9QyLL3o2q9KZQrQyGfgPPuqOfKFaIClB9zd6WtI30J9nCId1JsZKvy3ibZo/NCQ/+i
UJ4gSe31mu3eFJsWvF6WHvGtTyOsGFk85ZgLT70gJg7Du2DzZeFA2CBvAMdSNxs35z+56jOVq1Na
gWGRy8g0+nnUHMZvlR4uBL8ibll34BZvkaRikSLa3M/Lft7otQWxsnCuEtcYQymo9rQqOeJvta+U
3Ca62UQEpee01obXFPXQdmnIoBJlRKPiKJTkle4gO5G+iz1L83INNgE7igrTVBIw+TCuinHACOax
XBAlW5ZEfTJcVrwWg4nfa3SyWW4vRoZ0XiPHD6s2QLQbLSFf4wvX9ob5pPqlEj5NChv+mhIVa1C6
w7FEgjn6U0d6nlJJ9rzUv/kwAmKpAWdQxg4pWyqa8q1eaT4zy8pnT+ciUTWiQM25YptYDbqRxjcU
ZNbnKFqu9KogpQw569yoY5gPrfCQmuwMW/7EKihCNcdESfTxye5J+rIeWC1kJyQxrAOnyKEPqJTQ
dJSDpmZBtIDiBC/y2NfZPSSCgn9ZdoBb8bjwarSxf1vS994klqBAhxIkQvMTC6eFUVVFUC8EF2Nf
OP2bQADppbUt0f9AeriJCBGDbxOy3S+JnsUJ16CT3I61TcBlnX9pCVMeYZERHs07ZBOvA+N3Asi4
ELmtfF+zZEclLezV3hUx/De7rn8YVD0Rv8elnMenawtGcHiy1fkooZRAT6BdN41A00C+YgEs3q1F
17hyaheuJgi8JydvpvanvnUeRguRt26FdTbdLEuLWri3NiiQdghrhiCiietNtSa3Ti6/cBXkbD6p
gAtht7cn1lBqm25QEsra2sqJPqvdA78dmaowKBQZi3b0zGCqC2lW8L/BS0VCfObnsum8ksXToKPh
pXP5Zjl2H9SnZclJZq77yOVZx72hyLZNOcpAYcU0Z/aTjUWwWl3Kb0ZxNbsPhFfYSDcjfTrAasUh
VvWDNTPZnhh20dE0PGvkhOPQXBkyaWy7C8tu6XQY7j0CfRPxhfxC2sUmqoAapFlQehacVqh54FyY
mgIph2JTVZ9WoXyBfzRAuNSgOdz8zrl0HrDgVBeIfk/YJot+Z3xv6d9WkcmbOltvY3iNZDf5pCDO
V/iG+Iiw45KQpvWJFIvFWhcP3X+0luOx7mW3dfRGeKkTwzuxiIRvZf1MYokAyGDedSdhrpm/xKUa
bY1sESFXtdG+M2mwbnX8kBdIo1omORScddWbRwtT/SY3HI82U+cLe6yhWDr7uXnO5TrvsQrVB2G2
H4B/2kPZEDMcDTd9AxUF5QCUo4GGTwPeKuj6xgefv016JJKLbGJyC8kPUwrgNUq+V8dluSbw57KI
TwzftBN7axXXNA7oZuPzxCwOxAu6XTIQ8WyQeJSmkwh6OvQetq8S7oSkwJ7kZZ1m0VdSMmIDPUbs
KsRHKyq2pLs2vtDIkG/nyac5sp3N6EpRYtYsndPAGbOrZbHu1RocqlHUgGM6Y4vL7j5lFrWbRRVT
mkYH7MrqFg8frORiOqiOe1RsLfLFrD6qdAhNY1zDPBIYwDG5HjA0vmcNbcelM0BBk30MA9Ta1OrI
rqVfA2K6ej7vBMOi78ovXJE+qeCc/Mjp32VhuNuEKw1c9tJfOjpkUdJvc32Wngp+Z89GeNyYlSv3
p6AlLiVvBZIKr4RGFjJ774i8ZAzErYU1TNzIFhd8NBElNRTvo9mq1+owBlP5EQkzfyqi4hbB+IdZ
WEHfkIniFgBfOuLdzsHahFJyKqCoBUOpnHe/ih/Z1lff9c9KO+Bzt8jvsxOg17VmblvWZdF0X1YM
ebhxiUww+uZ66jVWyvEw1Q2hFm285zrFbqpKnqdM4eqrI+0r3Wg7n3acX6nTV5Ak01cyVIZtSbs6
VaqK2O78UHJS73CEHgTKpL3eUlsDNoJjGtg65dMSr286m2EgNJ7VZHkgaqYYaf8SaV0auHn/KrUu
8iJaeB4V8vfUNRATZJV4cA8lODSadmRMM8CCjQFANiwVztd1GiSiW9hCouPJapXrxWmKsRLmqTPa
Fw0XG7sm7nNsxbOguvftcXwAewRY9tQmNmriY4e6fyhTDP69tPCig832zQRjjc3Faczy6LCYlfAz
mTxWGomqWm2gncWA5HWrUoUi4cqHlqQNYn157/ryp8/nBqGUfVN3UGAtl2DNgrmDh3DlKU8pAVH3
Pw0T75uhDyuA1PpqFC09Xg0iuNNMD2IEt9ESKOIvsP4cZAjSzD1GVPvEjWdeqJFckK5U8inHwn2+
RT8Fseb/fZ/G7h2L1D+/uJyO8HuYhlLIs9qkry7UrGq98y+ef6fBMPafP6SP70Bl/OcRo7zhR+fv
U/Ae9B9OB/2vm7/H//MTk4uN5uz/12fx50n+eUTWO9JW/vue2Igy326NobiwOp3z4/Rizo/+54mc
H01LLIyXvw/cKDklxPlX2/xEQT3f/HPw883fo5xvCXvG9zdyksKXeostYzg4payhVszavldx2asO
Fp7zrQjtw59bv/c564rb6vf7DJEVXbV/fvN8Cy9Fffi9T56YclEGY/t0/58jnH/6549/H+v37/46
jKmcZD1qrHqqRR89SAdVpW7AfPrPkyURgAnE+Vj/dbOWnKvB79GqropDbTYf83Jiaz7mAurRIK75
FFaH85dsWSvmD3z5677fb8+3qt6+tPPKDf+6//z35/vOB/n9dqUKZe9T9bRbeLDfH/w+2O99518h
0wIYw78d63zfX4c5f+v24EZVSboyHZDt7/H+vNzz9+eHqzD2rd5fh/nzS/922PPf5JgCXQkO1aqt
/iAryjLVUEZ2X3xrA0qliufLX9+KudcLSFf/z48nEWYr4U/uqeMiuv/80fkvz1/+uk+AjN7oMzDM
30f462F+//avh/q331PdiOf0eyz0he2hO6znu89/YDQTM8C/DvpfP//rQc7f/v1jxS2b3ZINwb++
Bf/2vP71MOdf/H2u598535egIAsmW/8e0sHw0PkiIyS2DbnE1DP6UEu962/ifkrDP5eLSX9STFlE
6zHRmsfz1aCmhUfyXQ1sXc/thBWc7kMZaHmu0FJky2bpymkRwwmpqu89roMt09/uYkGGdGGebtGt
6wy22FYTjCqRWrzmKy2ndSac8kFEndi5SbbFD//QDiktR4WWpl3hmAZruEW9AKQ7Gq+lWsPWZeGI
BmpmCWd0acYvI4r8PEFPoJOk2tfMYekBwvctgJULp0WRhidxW6rii+CmB7Vx8zBpEUWQOIG4CLvZ
okZpoJVUSXF+LAFubbpU1LhnmuTSQgV1jE9zmFqXTEHKq1JFC8AQ2/Rdq0IQQCnMFB0Ua95Ht007
7LFUwg+bVnFrOJa2W4my1C22q7P9TGnC1gboKxJ2Ch3ComMocqdKjBn4WLLV5z31sanRscmuSVqx
PGY+CuBtIK2nfgymFoT+66NuFPuqaY6odBsvlcZrO7XgIZcipIBKA5O1nQrlEsgNbc+Eths79tqX
1R5ezSVdCfYY2SmUTIAyjIlFEDpTgKg30nBqee/MXt9FTkLGBTPEtQEZp0SO9EEgw8hbrvNx/pE2
bwwY7Fdm6oxHR/cyXkDdpKQ6RVUmDmrTzFtmZ5faiCW80DP2LV3y3I4/WUQBKQQVwbyakAbWja00
xGhrjL9Bwm5Tg6jeyaCd3sjJCKiNn6gl55DIgNorevllpzclduiTLpC/tWglb3VlWe40hfSL4YRp
Yurmwal5k6ObBIzvy12j0CBohqQLnVWdtkZfhLCkacIavPAYXSNBprdz6nY7B5f45byi+YyxAhxE
xT+6CfXEdmF0EyblxA7wgYLPUq+xs0+Unz4qV7+bj6czSMus/lgk6zcjbMpkyXigNd56xY6uam34
bEtt9jQ+fh4ywHEzk3SOqBcHrCEyg/2UfQpjmvwOb4gh5ewXyLd0I1e2a06+ttUvDEVKZosoX54j
gK7koBUbNGsj6kGVJ8xjWSjJ/KpfweTM43LoBhMdnRKWsYxuoSNsVmjCTQEjKxbx+8n+3zsKGZUq
dZmqH+knELhaYeVyky/lpHyt54S+9ry+uC3UBcvYqcq37UIX1lI93euqwHGbgcUjlcXTIRxGyfgA
2Bt/mns5OFTftULnNR+7DfztT7DlQ7i2FMY0HptQcZ6SUwVtZmWES6oaoMZV9EKU+nLlI+1N/URT
XFWv45nuRMn0dRDvZmtQ9iz2GAzdvczbR8T0BbBxN7Dc5lXtxytmaKXn6ICo+/GpFpHuGTKjMx6R
l4Menv2GOosNWM0I+RTjjsxOdqahCOpk9c7KjCcF4JeBbY38lSIE+yH8KmsOICziQKjDTtURXBbF
8hy74ztZCR1T4/orW19WLSfrHnWoSBNm99qj04ICwX1wUaW9Gk4XLhEI1ui+9zPpvrSr5gUxXgZR
YGNF2k9VoKcW1ms2mVfoMp/Hwr00NH6tVMGwCfR3/WpkwYikpW+gmaEPoTW1bPMETFC6Vslu+bDG
LZTGByAWb+pQMRfqF3JhyEod8AxadBIxSXDtNhiEQTNAJDXQYO0mP+ac8Lp6QB2XvY+8SZuuQQiD
zWLfzFiwsGm1Xs8eETB4AZDmMpH1hQ7RrDSjW9QoPWBAcllPI2RrLn0dJAKWNToORfEyxUPhqy4u
dtnRjpCyfG5MVfdMGGPFnIOuAgTnW52gIUMApEBlH0ileLIy7XacT83p59Fi6kscAFZKBBGp9lUr
Oe5T7VO2Ol0OQgoHYZJZYZc4ZgbKNbJ1PFLuTAZuTLWSJX5RUSnMJbrOaanvRdZetXIBrLFcNgON
TknDSpt4wokWuhLrnei1LpgVi76maK6ZW23S2jIg0sXsW+N5X6ssCuUGwHFD0gHkBbO3Yi8D6M1U
3ZY25qGivipzGlu6vW9b611CT6xn4yZxitI3RLFLVLuF6gldf5gi9B/OdOiZrMdEO/gtq24w6OQ7
GxOwexKe6OMoPVhns5r9SFc+HaJWkmict3qqMxmY0CjZ1pap94OhklzUl8a2NrStuU5HEjceq1mE
hlogRCd7BhNE8ZqanGZKDTegzg6jFxM6AQPnDg3wQ2kWT8vaF77RyYekWz/r2XrWanQ1tIZLqw2t
eD6ujm/nNFxViZRVtaxjDYLSqSWT1JqhjGXIPYm/hO6Q+ZkquEtQqr0ytX9z4+LBwk89g1XPxITA
tdhJowANwzmR9TLUBmoDfbxMVkRECz430dHUyhvtJlU6uJF8PuHqmAQEnYR8Y8GsL50sJPb1Ar/e
fFv6+S2WzATtAkmoU9MmSJn4lvnnZKePOqznsV2/M4a0I+Hx65juB6N8YL7KRE7Udw2u0iFVmI6T
iLzh/bg3VgQpZBqMQa7qg19ieDXc+F06ch8P2HLobgaghJB+9Pa3NAh271lhYaYgYagMxk8CuYVi
TJu2EpVPwjka9OoWdhK7JIQRAaao7Wy5+1dCvU4NMmdfz4zpManFnrIAzUtS1mZFu2iLgf1yhKAd
VtXupKNum6jaNHZ+0ZufosR4JKaXgSe1F81z2uTtRizFk9spF1z57tMO4zrkJN76+AoWMup1bdtn
026uo1DuJC1kydvCRQKpRIrlajMxJnxLFgaDg91cpc5JvdDLQBAX68/uZV7X98Wgo2bQKkwqfHon
J/ouivlQ5+Akq7l7RhVyqbn9zeBAxBwmEsDjN7NETDC4tKGyqXiFVo3+ALMnUHSaWhCz4HpwbuRg
igASUjZ06kRFMweOLi75SG4Jblv38FWiurzCG4DaBjMQnhk+LsOz1dOWWwso93DfIGXQIMHlw7tp
oOfUy/ihtorv5mRcgeQ9Ib0eHlMa8bsuYaqCoMfGtYDHAN15FY8XSLeSDRrGN2wwPpdcLYQLENpy
POqde+zrhiSKCC09iX45mYj/Q92ZLEmKtdf2VX7TnN/oDwzuQO6O9030ERkTLFp6OIcenl6LlK5J
dyCTaXgnaZVVGZUROBy+Zu+12faiK8BCXWSoU71IaCtrdhjyW1xkwWUUS2hogcpq05nCXzV42Jmz
sFktHtFTw4rIEDOhoV45TZ08tD1JU277xAuOSvLe/9bHrjsbU7tugE3tSVt40uyJbs7v3tH8rqYJ
+pAxdO9142+j3mOrkUz8VyRzOUOamq1IXlVqg2yeh4ciTKEJVBHrM3Z9CFKLbF+QdHrw5vxVUNRL
3uBdL9GBUxtPA49n1fMyTM42fqw+GkCfptwuKnkwOH42TcezFoYZa0J1jpLqVyzx0whYcZ1Zz2Hj
XRGcfBojqpQZTtdkYBIKE2/LuvfSRerkUixGDNl62BWUIAQdORczyV6otV8815JrJzLQR5vjF1Mp
li1eP149n1eNO20yGBWRTHibu/dalDIedxXSbcXTMaxdkiduTl+wbXJBtdtQ3dZubm/TKPntQSDB
q6gMQhCcUVsZ4/DsVENgmA6BkgWk7UTQB7vdHTZUlr1admcxG2fn+slIrNyxZrspNbPFnON+hy7X
athvG175jILok05ZrZ1MIXs12PgLbhrtl6Tej6TKDqHLdjCJ25O0r4WEROTHiImhUSzMRWiQTeat
YQev09m51J3/VGjdD6sdy7fPgFwCJO+bCaf0CqtR0PbRXQoyCRGJ+jPW6ZG0oofZYjjTy3dlwzMa
fURjehU/SxvJKEnvzx6IpJXSI+pOTPloZTGAe2g5dBACiFNYr0C+BcublM5H2sFC72Ev25Frbm1r
ejJ1zEspT2DMFc7sBHKMo/2AtCH3qBUresTYcFGCjO/zeGTv85wLntKiGFRQGFwne7DBvRaXCSvz
0iSRZTQ1lyZzXjUYAzY2MuSq/ZvZnDRj6+ojawAAanZlb3ubdoxDiowtHZJzMr14i3cXtrnMMg42
zTpZcfOnj61P09WmLWC7R30Kg6k10vVEGNI6qakIIf6lWLoIjKcwiXhCMgoqYnYSJH1VZv1arCtW
7tj9sNT+e26uEgV6lSiD+wR1/SpWYpP57O41n7tEOOaH43k/BESxTcyqg2UOJJAR9pWZxoNyfKRT
ho+o2MI6l1XO8gVBkjjtBgHWfvQyFuPmtDYQRQqDhCTSvcmX8ZHwIO54Sw11qMP2BOXkpipEf00u
n9O8vMS6e+xrBQ+V+nlofXbwhgnKJ18sf+lmVTXzlVHAm7S/JyRJoLHSDQsrfGJNdy/K4Y9ohq+k
aPczS23XNN7RdzobaQ0ZTG8F/qrG1jcPLAS4eaT92GfivmMZShhKcelxLEFQ1+Gz+n9SB/0J+qen
ECSXrbMIpXVflTWRbboINyyVLrljn22DzWcWtYE7jxg1dHGTdB09YIlNzFbAt4dnsyekwe/KbRRP
DzjcFjieuC9CQuT7NDzQar15/oPHrB2RSSHI0VgMC21KgU2B6Qp8SalJIODgHJGNrfq627UiRj+E
6zl/VjhAj3oa7rkn17WMrWBMiW1CbscfNRMS3UyXyfOxgWHInAyfX5TMgd/hPS1FMCj9Tcuh79Zk
iYbjtKvGkPCMHNOLAkkY9e1XTEbf5FgH6gs84RQYg1g5VJV0X8NNzw5U0s5BW5QnfeKjkOld/ho3
oN7X8H34b6Wy0OB56fck4re4jclGxJCs9Z1FkKyJ6Gp6rWxibENzl4MhWZVQhVYNrhY3ZbVnd29Z
yYY9ZNu5CVM+Nd8Fgt34A25HAwunIFtzly7iKzd7HslzWjkVglY5UHL0brv2vUYSJNEBuxf+0a6+
ZSiAccXy2kbx1sqcBNPreJKZ+QkIYk/CTUfThh4ZFF0ywE5GxbYl4sBfKZ74wNcg/Vo+j9IwNNdy
IiMNt+qUQAVvWsXmK2IVWoURYV6BnfcQFTHZbfKQWUiSfFdhftYFmiZaMIe23pFA1Jp9PFbkRFFn
r+rK/B4sTB35s8HummhK410sqKV5ZH7iF4fMkt8wlJytqPJvsK0fVNQD2Nv4OkcIVRW/QJFlf0+G
Tx37e3E38jblUbziVP5IzHBrOv0vSJZr6OPzSjijDDj0RS9efGM8TSSZBLOii6+s+tbXNroytn+C
7VXmmzttGYXHcjrnjt4GeVJ22wQBI0BDtZJyeOEZRQ1iSEQuA7mfdTQRHuWvirmLNlkaH4xcf8aD
qm0Stn8vtol2ZFDhfRt/++Or8qxX9DNPEJaoNqGuOOgs1k0IaQ5RB4oktJSCboGCl2cTzS6seVW7
W+uP7pr4P6yXseg0Lii5klw8hoKQ1nNQc61tvfVwPwwo/IRHJUgkcz86YyF4imZ3byy6NzuKG0ph
EocQjHj0sLhk8Xd1VsEcDtdjb975cXQvfzh4wwgxn7LOY9zf5zadmlub6HYGhYRAf4vrBtCkWV2d
fHga0Slspzi5S0V/tnx0ZLD4rjZr2A1N4HnA5j1O1qPxgZT6Q+BcbnRuzMx5EbH7aLrlBn/+Jfbn
XdZiQcmnY1PztEC0RjSybyz9rWudT00gCeHnOmCq2uLGZRiT8v4XcwJI1OwPqrsCCbw0HAC+TcZ2
3Rp/wqV59bToPMOjVkZ1zkziULS++ZJqXLQCL3mn0DLEyLUGgDq67iAWCblbqGK6sgI6TFoxypL8
WIXtZ2n39zLuZvgADj1N9yhy+4TIolmzpKCmQmrvsbHkG9O0DYm2PxQABksZMnjJqfyKi3ifOtmx
xlusZ8537NXMqepabqCURdsx2ZmTvGZuNq5rlR9kP+In0WWgKucjM5pjbbKJ9Z0kSDP8t2lrfcLc
u6/J2OBbOHXxTUBDaGbYchr0m8xFupGAvxish7DVcGeEv3OpPZmLZw3HzpOWvfdoHJzZXGuRDgV8
MNF2FnJjtcaX6NqD6SePEHGiQ1Vm3wumlQuVv09G/5qVWFUIRzJBvfIzJ8N1yoZLlSaPWCg+KCE+
9EXmLEh2cOT03knywzydF7lW+ASZzpW9nk2BvLn7O6kcdyNH5saaGM3qiXlEtc40IX73sQQtO9Vz
QfQkKuiHwhvsldC1P3M0nHXlH2O/vJgc4UBRdi1pOyyu4Q4iWEyG5C0hnH39qxz55Vj5ZygJ8+vM
6r7Q1AoJG4eLizsmxPzhEmxWDkGI7dVlopdnhjxZefGIGHJVCjQk5KnupwELU2yEr2mKKtbpIL/M
gzgls00AD5jdFaGgO1eVw1pft8QYroRIsu0ciRNU1w/XVu9Ix28kiHtBwn3KE/KK20EEGtlZZXVJ
Oi/aES27FkMXBUIDJZ3OVy0EdJ338045VuB0kH545WmBk6/JzEQoOuv93ulRmC966tHDYrf8UNLy
H0bB8AZME105FR13cXmx8hcIMps4r+7quH2Le7Svyy04T8pclZRH28jlRmGWf8Xut2Mi/haK9srk
9hY2oU6XYA6cTkbgpPKU28VjG5t/CoKZafRiytpB7jx/DmK75cVYJo+oF3gP6wxlGB7LPd3YYzsV
b7JNv+h+nwavbQ8CP4hVzuEGgsCbI8+1DP9QHnSHOKZECRnUnzXPDmp0VGvE9hkoJnNfazZjvXSy
KBlUdC4m7VwJqV3pNV/Hgtnu3IltLSGdobQY6OkR4mCoYTJO6NOezL6y0lgQ8D+AYaV90feupq5/
spPQ24+zdpV05YeoyBhietGxTwaaRo2UiInIUJkiupeTs5uawjhqOVpmNauITYSgUSOEb1eExm6a
fHVwNA85/uQTe2JYxYMGuJRkqazZ/f3tv/+7ENouzyXrm43IkwwtsDR5V7UObXxR7fLY20Tl+ObZ
yYXFT7d1BZ4q5U+HShQZjgMB885YGRioV8LqtD0/z3Y2KFQ7O2TSZxRrWpuXGZD6rqdCrwfeYX3N
ADJpH+VYfXQtCKjEXTin2nCwjd7fifBXiAnYS85qSDE3nhvVI5dERdDgTdG6qcXCRGnvDsYPbmAe
GirsIgw/rdQGm+MyQoeqZPtY5GMdCVbtcix56ohzZBmea4g2vb0IxVfsm5hfyPWcOITDLiSzJznr
NhOr1jdf/b9Zhls8whe1/HXJsoGxXEMhEH0ffO/FsyFieOWe6Epk6lN6nnX3oZA3mYJhQFnzSNQY
rxMPxbm0GWmK25IvXQvvux4dwcsQkpeT36fL6sAnb2kFRPRk69GAC8LiifDLKej09tj16B5VpMZV
NSFZQ+jGY020U2//+LpD9wY/BZ24ymImoW7YrQxBPKGXWWJlThjvQEjd6rR/I22UcmhMsTVaxe+Q
zM0F1vUuYrytO3TKVuTzgp2AsOCqCvxYf0smcfGjX1RQxM/AJeYQhWGaeCXHY/pYDC+hhS2l9+jR
4gh5bIX1e2wrVMIVygw/pXcWyPJgyOzSRDdeM5/TOoOR72SMWKBBOTsjOdkd0xe3t6/02E+uXrw2
hZcHWo3BoDdAUEQarDDP3CWLFC5FkcmHGNG063ubySFDKnSajD0x/s45uxIszVJTBHy419HJsh3K
IL7KPFnswra6537MGBILIoI2Yc9ypY/4qmZhvBHOye7BgrBUAnDMXBfI8tw/kY9HoWopnMWQflYW
AytHfmepuqv9ctjn0+IuyvGMmPahLcBNThGLqWZm+CRE9tEx5ONtU2mYTZmYwcc9RGm/FNDmH8fF
/8q0koQphkt3eoFmaTCRty2rp/BdMWHBuKRRu7ZnjAOYBjFURjk0PYqR+xDMC5A5hp2drvm7/tpr
C4Km6GTgl05Nzc/aw+0H79ApJn7J3JFdBUZt61tRBoOj3iCeA35XAypVBUughuShtTNUJ+byl8iB
q0A24hncMPMhxprUUvKQ9lho6KZ2sbLBDnQJyZus3XGUcogJU+CxSS4kvN18aVs7mwzkbT9Vh1ml
GDSykiQxUNLzwqeNIIOeBubt8KxRxmfji1viA9XbZ7ZmfP7lDGyOiWyYNOkxrxir07cWGF/dU231
21InHHFQJcm9gv2pqhnaS3JMTzV3MQwwYIEtck8aiDffLwOihxbVZeuc5v5ADjPE9KR6Kd3Z2uM5
SznCquloN8tOqNaJizUKfFsiq6lrSUqtOsZq9sL11AbbPLFvLFoeNNos13kpcmxjwijDtUeolQkl
whkkvlke0UZ6yyN5y8cljWTiEbby2lnbtm2holNn/LWvrcu1DY3WhbKXoaHhsd+QKFq7/MTK4a80
MwxmsIA51ljJuF7/SvKAgRS8OHsMJU9Rda8zQuGOYtHNpxLExEzTq9e0e/zdxMNsLcURaixVlmDX
E7geSvA06vc2jTuM40ILzI7QWJbFVuyUWx8ZZkzkV9OpD9212wcY2kGfTq/gGM6yFz3UhLRCT4m1
opxYEc0ABMZk5g9pv3ZBfLjjRJ/ScruNgHAbsUNlcOibfg3AgrG5K7/JKeUSTeldvzh1CRV8IY3W
2+NT6oNISblq0aBuTKX2XXmqS+5k+K20wybj+1Je7AmEfDWW5kGYODspKxzuOVsa32PkfOjmbz/O
3yTG3vuSoGdH3c2NS+pggrG8CYljgbnEqsPF0P0UQpbajJIjM6figVDeXwd2zC7+qTTugybW/vi1
7SFVqHWwrhmSAlsTQT57X3Fms9Nh7bVGGUutMVOLTFSs9LU7s+KsLMaJjOhGO6RWOB1drDirhNbH
LjuK2agat5okD1Imj62W69vauzNtjcJQn176EUBVozMVHuvntmcj4g747qKyAQPkg9cZ85nvPrrE
TftnScxrrF+zT+4Ipphognkr9v34apu0A+QwcD4D2V+l+7py4ltU4Uogh57Jy7wZGvS8Vf8HeASa
7vCSdVm/srvvwWOgL1NG8H2kPbUMBSoz91eRWboMP6znPqQ9TPO2CNCCfGi07nUsJshhiX0o0vRe
syUQGge6jZglsXs+82ujp+eDGsfwX5Y/ujV8tr1OxeIOe4Ozh/jUCtZn/omjPORrMZdoHp2xKeoH
fqKUuwpfUS2dfBdbYDxntcm0dF/osIXq0LpTjZ8eK3TJa4v4aC7yapL+ifuIhCKF1yZuh+EqsWbZ
S4b0CDor7j6mqbrxhk2pgq0VppIEJmqJDkRup7RqzjjLmPr7qbzTZ/mdNmhB2jh9NHWfbHjF6DWu
HAh9hPNuMNB1t9JdJwVI8rYa3rVoz/YVGbtmX/uGNds8ll9CwAcVNq1R3VzV4sxJycndRVDtbsny
i8P0rdB8cfz7r/CpfPUOkweZufy0jfcEuGDcA2iGeYAEggER4XEamUhu3U8bqTiHQ2k8pV2Sch/o
r42Mh41hmmIdWXvPxTNmz/5rlMRAZWpm2lVTDEFNgtmlIFtrRfTwWKmDGpunXsh5Z2JACnpgSiMs
Y3bHbOdggagdDw8uYg+LUuvh/TXYxFHCcca6qOzpvLIqsOqmu/bSe8hLLmg541eVRn1t/XaB1oOk
5OsRwGst6w01pLc6nBjyM2bEUfg5dAZMUsFaPu2MF8tVAnXHu1RluItHDNYV6LJa3Ao2Yhss7MiJ
Uc6HEnw6K1Yj1xpCEYefFNNW6PZYw8nCqbtxWxQKeFh4BUp2iVx6FdoydLASXqyWMY8x0EP7UlLk
jD8cucDYhHdnWPW96kgxS1xIHBP7T5v3UpS3dAJ4M8P+jvRO45o4Vr8hCyHaajn4N2V4v4IIS7do
X8YWpZldU26ICYVtM3E+W/M3gPR9bUFnTX+Fyw06F/mXIkKX4WdL7aeh+gdqfxosSQgEYgqCSRKz
eRqz5uTXKHzwaQbozJ8JVjKR39pfdl/jk7cM0HK+Sey1Kc5mJFfEDPEhRu7BR/JzlOn4bCwxZRF5
kE5ecQGE/Q03YNfF2hqnSL4dQy/dkMH2BCFiySPByY+MHA3edOsttgeAvf/EdyhQOFXW4TAHndlu
tL6+AB7Ld8gyDlMf3iQpKWh1tE1mEHvMTC/l+J9ei9L5qefxYoM3oErdxGF8wpBcrrg7NQRBzTaz
8WllS3XGHuXmpjGW7qzBsNkTO+u0BwNiUkfuljbNxqVDC2RKh9dAQsIdJS7BkD9mZoEzhhWhVUQl
d3PGy4DrZqp1oRA91V58atmlMXP7MO22PaP/5LT3pq3Wtv6mgaPs2zF3S3KfV3D5Is76qt41tnFw
e0L0MgDJQW7I99wlfD4csSuZ2k/kdB+ZnX22EJW5+83doPhc7GRY44PKtu7cgKtlCJmmRaBpKRs0
Cz+fWYEEsXGxMWFgY+twmXs0ywifOGGPJH488/k/iM8av+QmYl7AmJahf+Pr+A5pq5zoZ2zGh8YU
PzJvX72peWQLAYU01YjQES17Z9xlKqQdsI1FvcMeVcNz7drgjfTY91ZdMZN/q+lsnUVonaQyPo1w
ALNUohNbtlllGyF8yT1gYaU89KN76uvjZE07wRNUot4rOLhDV3uzuuS3NnFiw7IedxWg5iHEPV//
lKJ59WXENLqsbop8+5A3J2d6Dr9uX9j9ZQQogXd2YHkSdF6CpE635TaiUFVSEOaz2Fw4fL6F+cNC
0wvi2b+MSNI2pWF/5cRrYxaOjzCEjqMz/zWUXySAMAr34uwCCsxKVexILtQDZHMO1QXExtLdGcMY
nZtWqm3UqAd8YIHuVDz+mX2saUqjVmkY5UEPFL5qOeExkqU/McQ1TAtkvJYaPzc4RdtlikN5SxPm
RkTODlggYv/EZGM9NuXyHkyMYBTlUyzrO6uzNiNQB76NZDPgo914TMvXNTM/F2DuSrEuXycTDD1h
ZefUVfcRrFsiiiQbq5ElxlgQ1TrlO9VqAErkrZ11A2pzv8U1AV4toyiTzb4qQX10zIQTQuxX7VgG
XjxfEvjV6zBWZaDL9hh56SGMdITqKI4MAIwB/JrXhGYxH/G79A0lQBvBgaPoBwDxHbHQUwRJIIXS
ko02mR9uq2623u4LP5+C1qDeJXjQZR5kaQQOVrC2h7s2sj6lfYosTs0xGQTrsF8fjUNlOxAre/9H
TO0Hwy9beS9sUHZjGbEryU4WTWkcUUaMkXkT6XiLByTVQ4fawyD7NC+2xhJaX7h3o4kZjvFUvZNK
P8KVAW1Wm6/NCO9GMTAlPwTtUJ+u/dIl4sAi9zh9sDlTtp7odkTW7HxpHEPe5LZHEHvFgswFmZSm
TCOxwBGQS+bAaG2QUfI7L6LYkehiGnjGelscCNckRtTYiralKmHY6JP2uZJafrbH+jtM+++sYVeR
kpikHnLVdTw0E1aY6g3d/TeZAz9dXwUhpHNLz+VO10b2ZRMgQ0XX7safjGRZ2GMgY3im3Yg4eYod
8ZKKca+TNospU220liCeQVvwsmh0Ol6IToPX9vyLljpQuuSFQa5p79tbR/GG1YdPJOt3efZpWwvg
ICMENr/HEmby+VWvpCFsatAHWJ2MZ7+qUSP5f+IOaTubzrMGJmGF0K5DODuSL+494rViwF14z3rd
n7uwuv1F+f+v8gz+u7CC/yffYPP4r0//+K3qf1wet0//H8QamIbzP8XNNQQO1Ml/TTb4jy/6z7Q5
3WftLEzXcc3/jDXwnX8KQUuFZZB/+X9D5vR/YvQ3XN0U4PN0a/nL/yPQwHL/qeu2qQv+gO5Zvve/
CpkzTVP/l38Qmz2R1Xz4/j//4ui+EKTpoQH3PEtYjk6swn8NNKgNOqhORfEREhadMWsdo8T6FZkV
jGQIEVOWOzsnCxky8ru/v7ixEdS6nu71CY98b3z/jWb8+4tH8DTLqiWqUa+J3QZMeM2SYhPaMX7C
Nqd79qr3Vses7UdlfTYI+qVJ+HEZaUQJM1edMzvpSRCagN7DySWoOinSczgSPjDitQVecgsLDNcI
ndRZB3RZ1oOEYNqlAYJvTLHd/NiDGoeYNJ+6DvyKmyHACpf3pvIKiuxqo5oYiotrEKrg58WKgi+7
oXJ3B3FU0A5e9fFYKkQxUK8RUPDFZfjZSNfdoCw9z2h7rIQZa8M2z51VsamSzFqb3lRuiK6A0NCN
w9EEF8goXPZIDQEOtZFv7Uk7IaaMdVnCWk0NW1NLGFTp6BmbEE2rnyESisadYYa3MYo/DJpYIprQ
jY0SIaP55DfGtE2ncll74BbD8sl557BHmynwOaZVRG9c7GfZPzObhnwROnVAEbLtqpO0ZLZLo/TX
TcUD7nbsPhnvnB64RWuJuxzqiyenAzIKDNiuPEYkp3LSNyfDxPgMUKzxyEOO8iRIAl1U5qYgNpmx
jty40xBeWN4tCssoDLBR3YmlcCnB/eEfb241Gm3EvhLfa8Z3LGauRxZmT3OZdqsEwfQxiYiIqR5S
o5s/GnM7quFnhEN3KEIGX4gKNsNU5yCzdCfIq/zRgZIrPfzTVdkgqFxoAf4CvGZuOQazIF/dA/y2
LdqapS7SnkOs5cd5vJ88lLQ51deKSvrJL2r6ilY72L2HJx2sGJfmJBSBi5Fj/fQzLVoXtgb6aT5e
zdHukp5v00FrNhm7kRfKqs7zfi/qxt36jPpWUdan+xD89yaSerOwVafDAFMxyGrjfp4NurjUjJ88
xhJELrMOZGDNJl1vGVO1pEDA53azLDqQo/Nn7JyJ14zrsS2AfGa4ZTAwaBmafuPZQKGZtqLTogs5
lk35neT36K4plHE03eaB+XqsOc9gJPjuTQdJxFCwxIZK34/tQTMNoChW/eBGKZsiiu245Tnz6oEr
7jjTg0Qq0Hn2dx4axXvcHBq14IsKOKa8qow+Q+gx08h4bIzLPwiNCUpPEqJ3k3DeNtVDJKdkW8Fn
8y3oLIpNwGHpQk0K0TROii0DAwvD+Ya8dz69JVmw1ft448fItqlVtkbcnWj+ECexma8KHh5Vx4uC
iCwH8JQ14NrojrhGtvfuFgsbqjtCACFnUquw/Nd3bZHupaAtURWB3GClgpKibz3U2E1y8gM6uA6m
5QPWijOYVsmNmq0KbHy+1nAtpue20eadIxkXat7eLLTo0eKPX1IvvZIy80cgo2uGTm0MDV1/Yd9R
6HWon/z+JJkK6z4r/bnCKIX2YH1OJPVMwj9TXer+IUqeE0wi0KzqeBsVzX1odJultY6WVGlrrhhS
ofpgpqvhJEZruCqcu6lfdoJN86b18WtqoxRomIMGbFzwdiPwqPh/SKf6rFP0JqQMbBFJBiZ8oiCC
2IGISf+IEFriNQ0LlgB2OERB0xa/cd5D9pffYTaFV9NjOzn0+DMcMo2ZLwgXWvgcb0xd81bhBIRD
1S3yJKzpjOyYjmrpppVeTS7AcGm1ZO/MqdiypD4BBL5ZCYjhygWIk3XNJ9PGaotw5CdR9ltHEBrE
J7qHxJQ3Y0LoHZPrtolNoNUWPuuVbacbJHjWZkrcAyoUbTtNE8l1Exkmct6HvWj2egFKDT3+xYqs
E6ASizfRiCcbegzrVSq8rDiaNQnkeWLe1WZQWwSkCL3aUSoTij3hBJTRdFWsyOcXMUKPChvdCLzZ
+x7Ya1VIrRojxGwzqDslIrVPUZmoPvlKS1LF/gbxVBqBFTEZG23mBfVE4+x4I//QMkVw5o86AW9u
1DC7GgNzuNT0HlUTeI06yYc9et7faawqgBH2ZWh8QEotEvwUDmZfzlqAxFYdeLXc6/YjiUPOtxhe
3CR/a0WWPQ4JEhB/WQTYA+bIXB9+Wr/o78u0fwgdZtCej9a1JFKymU0AYob+ntTke2eXtAyPeoVt
qcVzPTJZ7MhPMVC4t5IwBCJA/Y0wLFwUkqvU9v1X4bxGRRQ96nG5r5qGU6W4TowtdkD7DRA4+ovV
3HdMmwKXYOdV4rPYGDEYrfxPAzgywjhmWt7Q76bEesTrkF1NhtYI7rJ9K0exFUa+ssdosdmzNI4q
9Y7ph8Y8N9217w/gDHqZrYmFtoLYHZFezm+JzezHTZKNMTDl4P54r4C4B5Xe/mldDw4fEZKr1kDn
yPh6i71si/S35OFnI+BAK1obMWOKiYCrtW8kb5YwATO62rfjtVmQOXoT1Kk1b2wPV7fjK3VNyDZY
DVGYXAafLnfoD17RWiScDGTFlHysVORLo4o6DFfrxoXN6mZNf3TsOQ1Ej2I8kw6UDYqNXDG4jRqs
a7xrb46Kj0zXWpzeVXzUzfygLR44ssfkWYqadabT7FUdleTi5i5CJ514u/7NQrdTYj8JdCsn6CHD
JoKs8YvYT9wWzlVrJHkrZkaDabBrcznPyf85iE57YC9xN3Ab0XewKwRkYCeN9oXBw7IH7cnX01tk
9dGFTcEVlFzezu3RR9YUxEwBeGjmt0zy8NomSdtRxLRZls0bbx1nC8sfJaDHy0w4+sBcYNZwtWSr
zmIyy7EZ3cA+MVAmd1M05VFjuYpk1TiWSLW3OpiVbe/KQz0278RjwQecIHvWDiAngoxVOJdI21S6
c0S0VRYWjanx9INDamTgFJVLZYeqhpGtcceUFtmmkz+PRoFoQWDKExgFr/VQEinjM1YRkNXOhL9n
G0LPCeR+0wzrje9yGdbMnNWGFr00Dvntwt/ZkYAP2lNEMm5e47uPSbJ30iOPF6ne+lCwzpkhj7JV
cnhbY14sOME862yTroKSGEEbDxJRCwkrTqQz2X0lzaPDCIKoMn+bFQaSAyOiDnXdHYKUrjGcfQOC
mEm7cU1ByJ30Mcw3g2N/155fYZPBRuxQsXTOE/cn4KOByfXk6hnaz+KI23BRt9B48/LmzrDajUIC
Eng+2+BU7S1ceyffIuC56BQFjGb+RJnVINt1kZnbpIfVDVOPbDhghUFTgGUgHexpK6G38s5h+qVF
TmClRRMkXE8gb6suWo7OnDEdnOqbBYd+NLlXErs+zT4jkCJz3ksvX3hPTf/U6viMzI7X49/fYlUy
FtIJDiil8wbx/bu0ozjFUX9oeTg2CyRsneYYezBTsr9MCDAAnoVIFsGEtGW/DLcYzA3Vg7KWgVGW
Y0rr1QvGuOPoSifAqMpSBKPYSUfdkrYU7CwomjVRaUrda/ogN3lJcpOTzRaS7ZnGQKUntxR3Bj0G
KU2AHCw+8gLiLaPxJOQmrF56VbiXOUxuVjG/Ss1ueAlr9snAcAWm3QMa4Q3mQG6Ao61Fmu2asKMa
rkLkB2b2OaaLASZmaOuSFrHJffNks1o8U4jc/BiCDOpgd+OiKbY6HI1Jpy5uYs63BvH96Koga1ja
+jb9h+i39BwEu+VoiYizP01+sgBfqsdqtIARxRYZDEN5ao3KPQ/ZjAGLwZONi8cH6QLF6WE0uz9N
wl48Fn8mWOFgTWPgKpVjsUrC+DRwjI4GBAo/tba9JPHBYrhgjhfkkdlVNxYc8Fwg4Mcq5jUNDK13
VJE4FAFDh3QwNA5vtWenu8bktWq2/Y6j8SupCxusa3Gq2dqw9EZU3Y7I8WTpHm1H7qNjzAZlF0f9
lyM872LwYmcglqJ8sMNHaGPfsFPVdnSSdpMQ8gH74iV23AJ+5TdJlvq2U/V4nucUBJZ5MqfjbDOc
gabrO0V/o5XRZz+5CDWsq14bsOGweq/rnmnq/NbzqX1MqbVSY1b+Lhqi/sJnjogak+DOV/NNgqFc
d7FHoHBvmtt8nJPN7G/hE3IrOQehA/TOazM61C7pSh5SLT5wF4isBzyOkT6OHxumHiej6pvnSDbp
npiOCGvBv7F3HstxK1kafpWO3qMDJuEipmdRvlD0kihRGwRFSfDe4+nny+T0LbVCvZj9bMAEqgoA
gbTn/GYfl8SPTeS6ohXGCrTekhjeRirSnEhynCthLEfhdU+aTmoXhWHxWqT2vsIvKEm18ruZovQ3
kqpu6wZsUV5ueTm0ZNbA+2jK7rCruomi5L7tzfxj74ALGWz+/9rQQLnNY77Fp/2ca5a9b0sooMzD
SzCBOdKYOhSMNTdI/xGk05fuvnamD0MSM0QmdXTU9fEGh2Pr1BUMq0tFpnlaX6y6eJgR/L0ZBTTn
xOyZz3YCqkopJ1ZEoPFvpjmid4uYIY7f3fJowqjZlnr+jHSnODgs7meZAm7tpd+X7niex9oBXGrP
x6GIpr3jmJ978r3Yv03TWcsBn/nGW+d5Oe20+JlmzSFuU3BR43hvsthmlgm9fUjN7jyGWC1mBkAF
BHJ2MUlKOkx3h5ldf1OaaNej8p5vLaSKzzgK3JJ7/lE7mrOv4h5snfsBfSTUri0t32dYU6LtSwTA
L+vmtoGCME/tc+tGoKTpBw6zQEba0Efj1ms3bQ9gZEQHbtuX2nbOXbH3wY8mXfK5ddpku2oQQTXd
/ICCEXPH0Q0WzZ12q+sy15GxQxd2TSRV/Gtj/NElxqdujsQZKLfVRhc9FAmTOZYwGIdsAEju8pHO
pPYHW/LQn8SCkibUIlhdHYRRDaK6E5IRJPmDLmHWBe4yQLnKdBbnlVQAzkjM1j0uD3b5yaySHytE
wV1hLSyPLRr/nH9j5vtqmnZKxKG/iSbqdlnR2vQCOWjRQoEh7GvQHZ2cBe1PCO5o0QKT1F3+hTJC
n59w8GeUskZMvpncL9CBmvZe8z7i4WrvMYUY4MsPD6VjmkGja2ZAPwXRRe2vQ2UFqqQ2AAXDoUTW
BGtOLO4fm7YiZ4yLU6A2DWJECCuxUbt03qCqTOiBZZHjUyU3cT4JhqM2vnMcJz0ChLGZtfkPTohS
jbpaJ29BbWoLU5cRG5W/bkLvddgyudmRRwhXPmOjSn/a7aYW7SutOyO4awSYJIF9cF8rvTTOakcd
ns153mdj+0NvjXLHFISlNwm1QN2xKlljcp8zzT8MM5Cx90+1BB35NInOuXxoRTSY7w/JSqEDGwg5
b8WQeoHTDyNzEcuFVRQ/9D06wrhMit2ikSwY2hLpLGRLK7lRJZ/43HuJNDZgTb6BZKow96gcJYht
C9j9LZYQxEzw0uqiYYPYzLTTULaFnZ1OQ2DJ381zxwKU1yRCXz+1Y0TGqhmDFd+/983cS9uZ68GR
EYVaYoBQoCJobTYFIRJhTCMp+XJzPVYyWz+VEICcGY+X3iFZrDY5mc9D5iUfZ0eG21zjKWpQpCH6
VwVjPBmQAcdkZ85tHVw3oPQhiMsN3hnTDgdsRAwqJzkbPqylnmz0aWF4DvIhbwKXOToVusZwrAXb
hnYXLgAejGm1q2WYAPoDEi1CRghT8BRBRks8G87LEEVToBtReWxisFwWeqWj3KjjHu6kBXHQUdtU
HiawVY/I9xbqyBggQjgGTe4P1Oes3yPf8WKkt5NAVCWb7Rz11iQdApnTBWI1rVvyNoi3/LXJTTy1
M2eZD4B0HtVxrp8Gvg+Sc0U0CYxXB0Zv6IK6hMJHtM6C4WHUkDHcwLLJxaM5NmyLDhGY66aUF+1E
j8yKOvhgyTMYTdQHiTxhI29gWHJYsmqf/PxAGgodsbCtPlY2tSoV+EBp0Igi3BV6+JUESlkmlSXM
US+akc3un32J30rQJ4GBJ0CpN+Rss4m4yOq8mQ3RWTe1zlOm3YZjd/ZaYKBQOGesUWGs2Fq2SjA/
JmV2+OK51WMUt8dRhzo8pMaHxvI/L4VEexcHLUnjI0zwh2QZZ5bSTX8b99I6Cg3fFNqabzb7uYh9
AK54TNnRDQDX/DAwW9/48QSmeIHQPudHRPHhlhClS838LteEDUlxo5+mEhp4yaLhlIoQ5QcPYDv2
ShU47Mgj3S56oqgk0frBH1hfgK4Sbf6hqj3MxYr+J1O64TzYzEq17DnJUPlwUvpL/Qh7GhCJTRVE
SBJPFRO/lyqEE0ku7R4XT6KkmlcRpaxuweOVZNzRS0zb0tnkE5LsiJXMg/W9B0iZ9z7rCYe0Umpq
LwIruG21OC6tCvh5OIe7EQbIxvGdV7j9XeGuO7t1SMjmLLhMD36dA9y4mtwzwB878FLAD1neOre4
j5yzdHz2y/F2bIE8NCrHzn+G9FozPHQDVjNSMRUnt2pgslxM2mcAUR+1oVqPXi9XmeV4NLQQaxBk
tle73Fcvo1+Aj0NKLQ+Ksv2c2PkQELsntqEBQzOMl8FiVHUdQPVVOZvnaHpO+6n9SCRr45jTMfNX
XO1y8JUNQnXg1GC/lgh5uoxvDbygvWsMX0bbY7rXEIDqYTHoIv/mjMNL6SI/Ybjxt351gTmumg/O
jJehRQP+BVP5jQf+2cwRL8/dAxYegK6sCmSv+X0s4HBPAAFQwoui8GEN3WU3D8Q9fcM+9tAhYBmB
xUXi+oi5IjN9hBIF6Q1mMpWPRINzD8g11GdnZ4+hfrQqNztCuAOHFbXxEXfIH1YG89piQk5uQUbX
xse10daTYaLBhrnLbtZRrjNgsMMWbXZW539ihQBPdmaJ2TNHSLqvxAq+TjN4ksieKyCwEYsli6Ek
TqqHBRdyohwdMGePbMiCPkaLQi16MgSqiK/CxIovhfHQPq0m/zgYglum4C+r5ZGTrxeDBSmwHPAd
zlwhimFlAAJNMMPtLU2L2mUL/JFAX0e2/SKKpDiVw1NVwNOZrflZNwoBK7r/GmooUmi2nrO2p5qh
DkLkAs+todIOcVy+RLwY1uEIaYLFPqS9TtiGFWNHgr0tgZeXCzBjo5FJqCL8uC7caYgPzAG9SMCn
dnxL49rIVEYO9WUvvAXcXeHiSonoSZ7AmYKwRcr6oS6QJURSAkYyj5tYjBXojfeK9Ix+E1ZjyfLc
vq9NEHd2inXiQKhvcbTo0qRfF+Fp4J2gw0HqbUGAbZM4Nx6NEF3NNPtKYBv8aAR8aqrPtWdEF/rW
fVn1RyZx+7iFVaEBqN7EDmagsRSbZ+w92r0UKzTbjzGJFZYm3zWNv2FsLTgFIKPN6LXrdJRVvVx7
swWCB+6o/2ynbjuts/FcJRMqI6af7ZgbfXQmGBtOhsbuHGbD3sWc/VCEs75dJN8RBAZ9FrFkn0A3
4v5A7eFe5yWIptj5NIGGe9BPXbPvKmpeWDf2uao6aOSa84p9E3IW+S4jQ7/LGsCDSN8AJRLlFt/y
cZcs5QmQkI+NeoQuQwRGMGI4TSZ68CEeD16/3JiWfUeHZYIGYHFjwnYAZrx3WFzexfmzPSY2nPHm
2VzTMNAAKDd+hC+ZkazP0+hVyDuYRNZw3WhN565aLEK05qG2WkTKDcjx2HBmddLikYgCh1SMIh5S
wONIbscsktIqSGLnNfrpy7dIQ0wiDedsk4/ORyaen/XY0ghjzUfXZ/yv4nY/9j0uGkV0i7pjt9f9
zwNyuEAgcoM2g35GWBNNdgMdx6hdXvvGEQz1h0mAKl70ozCB8KXkY1jw2QjoR9jn5ePnhszBxogR
G3VHuOgTbLDWeOpmqD+9qW2KJkTNtoIZBaT3vivyHwQDBWQKpfKGBA0KTCFx3K4Kk/NVMk59qsTh
itxDvy7Kn4lrpgdYWlOgNhDhayZAQeEVaAvYSxmdEkfcTRid6X77hGPBdIwAkjRTkI/wdpWKmdpc
9d6WsA/1bWwgYtuFxq5GGALvoKTG5rYetPGyhCI6eiQmPGM9A2qP9gkxSdJ0ItyR/oTUTMovgukR
uKKbT1BNb4ucgcf36/t4Zhj3U8MztuXUzkGdi3OmY2BhimQOZn8CwELgdpdLSzMGyY4ZCpNYx8UJ
JUUjUR1v1tw8FlPLot57bAjf71dkVacke5rCHpyyVfiB5fhMrJHB6u0kqE3pW1asrEpJZZ3BWXf4
zDURg6o97QEmoU6jw95b9Ly4WKuXX1ZjKC4imoiIsLyK0FXB18VBc6KJKhtRcnIzjtmlexEx7XTk
RpXUBiwgSypVLIeoCnCAjPUMkSICQ3NmGeSHjR+1NMZbPNp2jrwAK6tkwEO0+x7pKW5gGmJ4Nlov
gdplqVdvHA0IJa6uW/W2rhJ07rgiuZW2N83sNjvPhOS8tmm28yAGEbCHp+Sz+AM/xqXEXBI7x95i
5XGk0fSoF4l2tIQjmU1QExE/Dq4bq2Sq2OG6mkP7oqg+WZCnCU3WC1kWF5e4j1YSJcldGdcvmayT
GNc0mNkk7a1WTu7hl2O9092OxprSUFn5OWsPjdJEkFbqPBryp6pEPro/D+XzlDpWQM9pBcUY0RKy
jSbxDMJHGVNtwDXWwbrinbWJw37nWwWxGbmK8KXCpSqpjZ3OJpyMCsn/qUsucN+PaUmcGgtca2MR
zwu07liGXRQgUEYsz5pxyakbWPVUujEQfRgB6mypY3KqrzZuMvgHM3KxkmNZ1yfej2ohSsqwfoaQ
nQxWzDScKVyZUHfQJ8YFJMIfBZ01wgYS00HCDtryDPA5GGrcuAxncVBlx/3wukGWLT8ZkLfnUhon
8lxhaSRQBkYqjpbGzfvG/6tkAdveWi51FDKyB0UVkq2FbcA7WmRo9jliSiekwVaoQROwl1PvoFko
14iFXC36NrR4OFDRVr0IhIsBn6wKgN66YMBJXxP56CeS+EzJa6TLyFaX9gU2/QWAU0uAspgRU7MR
aI1SKOa091Ps9mTeIgyXjsMiToMUdi0wu0fiHEUb+eonDOBpW7bs8rouFPhITI+9B4HKdQfm6iHg
aFsgYQfr6eSZSM2rhZBmu3tUIL50eGUHloK6JDYhaN/FLsDDX1AO8EEjP1W7omx7FK/7cy8XeSPf
gLit6xtw3HSUllwL+nGTMHIMrEC6lcxQTOIJmvUFJd1vjrk8pWuKeJJchbq2Vwd5hh0EgyD7czQS
82wTnsVYDRcXy7NzTVhBQXBm8G0oXcpbrGT9bDtL6o/AGJE3FzdfFicHNCZ3gGGzILLM/tYFDnwY
MxNhV03V53xHchbRGS5S6Yt1jp2TOiUq+FQlVVQbPUver02qqgnUxuxmbvS6j9tBh27S+ohpxle4
aLAlYu/YjdJ305S1ixpirFB/tVM4y85FHmsFnksuWYid+o+FO0C0Uc8h1fDUFriKpDPGDPJxxDcl
YJzAzQcn6LtuW02Z9d421S2OSzNsnEWqOMhleVt438Kl+pTL8EjXLBGmOIRS5F64JN9HVMX27hqi
Zkv6cCviUOLXR5qKvC3VXtSu2qzyg2mIh93oE3NXdz4vWnOwLPPG7+y7SOSgS3i7qWvLt4JJdm0d
soRF4DgN57EossCxaPIFQuZE0L8wgmkbLN/yI/7psPcPeVN/sAbPOvnZcId1AcsHAL8la5rdTKwF
jG57OyK0wQyCYCQ9l5lDn2tHPFcTbCxRYiF83SACQ0UOTFR0NmY9vtXENeF9FE9ebX5Je+fFwbGh
QdBkx4pSgLhEU9C17RtoN+uxTlOGc70P7Lq6dG79Yg+WtKXFDBeD803hgsqB4q9vuuJr5GORMoxm
sYc6sy0RKCVSghafhSBKk4hPw3KxmvC2yllOmva0S8zhDtWor1WX08+K22EqUAvNqjfC8d3TSKxy
hOPWzvHylIf6qWc+5kVwwZkVnt1G6yEx6eGuzZ1bwvQPHmD/jftoQMPY1yLDYNtJ7uecmXFS94Bs
F7G3TBbGTFKZqPTTuW6rN1okXjcakzITli8jc4fWVGq2W68D/kC2oLwsjY3igYXkZtkM3yr9AU6X
eIvDdiE1IVM82FoNYxHtvEl/joR27xO42Kc4p52hBv2EtgBeFLGEuemsbVdpGNXK9kfQeTilaUry
Dbm8CeM41Yv4rYlCkSpmwGvPzXIGhkC/tvTGvZGv2gGtLT+YsUg8/z+Yc5GQR9NwPV89CzCp0Y9q
99q//u0Hq9N+uXstfvzz77fYDbyWr/+O5VS/+V8sp6GLf4DYdVwBX4ycgXD//rfpR9f/8+8aoM1/
6LZhuLolfMKoOlf6F6jTB7mp+zpGx55tC3AIf4E6hfiH5QjbdwF72rbjCOPv//1f73f38I7V7H7b
/xtSIw9VUvYd/5BlcAP/Buq0Hd0xaM6WZXumJwCJ/huos14rOMysB++dRSKMmG6gS1SeymadN4Wm
n9cSh980ty7F4KX7fEy+ep1HwHZ2AKNnkPia+DIQWzkAlkAGvvzpySVv3dsvptc/iVoKEIyAlxc4
TwcD4i9jP9W+cUmcV4/FZJPFBGrMMO7pH7Ol/7bitVS5KTYESbwgGmy9xNn8Vprl0RFFf48yif4I
9w1rajwgtAx4OpaoGxuVKiMXM+skbDwmFrRW9oAXOUrGxWcLRbRj9ZOJMhO59th6MocBPZJ0T4YS
Ak7C2wg3hoifsRwi9kE0/AuAPfTv3OX7LMgl8vS2WEzD/0KVSRcdcx1/CTAQm1c9eyx6KLs+kiAd
s9obSLMX4FdMJNYQ9PWwYGU0IeCX+Mn3ZvAu5QiM3rd1dAXhcXX6UfcqFISIpIKIwam3y7Z8Yz6a
KI80ODMEetwnx9inrxGGADjEfy6kBhxGNDVOPQepPLePagxbhynbmzbJ99RcHuL8UOazfd9glGTi
1bPrReRtEwuDkCRhet3qD/2ISMmgoYCLDxHOwvUHFlPtXjPQ1TVF/sVou3nfmPmrMYAOI5uLWrEP
ATyuwaGFnoduSvfipwwb8AOqfTnogelX003dxAcDmYXUINUEnRZ3RYeFXMQTyJMNyc/Z/Wrk45Oz
IlZmptLSRTDsMJEhIbiu8bZCZBhb+faSeDmZOU2DXO6JHSHwuPfFaRk5x5q1z26N7BFcZR8gvfnK
smc+WTZIWoie5xzNy52eV+Ept0HbAwm60yypPLACm0kAAAM6BI0ye1gZuoANHf22WIEiRSlLzsz9
Wq44lVQxQq/jgq6efhc3EcFxq34telBnWCztwTGkd43RSiDP6hxm68YynUCLahZxLYLHHpMsXCx/
+npcn+Ni+KInhDrbmVWdhwAHJOIE3ReTxLsTXSAMd9VbpvVFkJYmCX98D4/CspcbXXdlbMd89KsM
I7R2LJ/i+DmM/fwC8BaMZsKgqKF4oqWIN4AMASw6b9I5ecKWQ3fidN+IN7s5lphJ7fT23iXCeIgk
twO/o7igfbvGjuQ5uADEoWKs1M8L8UeWK5AebNAviY3Ug19mO024r0UbficvqW/11dCA35CtZfXV
LSj/iMX+4ZYzSrUl504nArGQIyRHhKo+gqwcO4MUIauNgwHvaYSZd0LCDV9DxJbRX2oN1lNG+qUB
HXd2a2t9ALJNdBkJ+RZvjr0oQM8l5ApD2Fv7tSyG3ZAjV0gGAIAYqeUGSUHPA8JGsr9Cz3XxLNi3
EOdc+ztPHKeO3jQuGRSWHuyD4fFue4AR6NVsl1KcZ+psG53QeUeuQa/MS5ZMr+TFDlU3zJiJJSmq
lB2eoroF4DpBMQNDkukMVvdL7cd3euXB6JBYsJHMIYzQWkeKB3aQV647v4LznJN9X3pEv3VRzsfa
Bzg6hNPB13DwrfIvCFdRw8oZ/8ghvEewJNbS/dB2y3mGppkLEnL62B8gFb96KIBkefyKpM19WVj2
vea2RHJCUD/M4B7TYbmNPyUJrk4GPncpcdlZCjVHyIVOXXXQncQ7mjAT+2UITy12RVM9k30jQZC3
93FqZgTtWaaVw4hBFYkykE35OrVBQtIlyP24C1hO5Uc/0i/XQ+ob6DnqJjkt9Zv3z+QPf9kH1oc/
4ErIMfW0MUD7jySXLJE0ekDn4bsFiyCNLeOo5vFqFQ0tgZm0nLmrTdY6xd6OxM+e0AJ0U7ebUVDx
7yEwQEHLYKp1s01b8Kbovlu7s2MCphvDyd82sbhZ6ah3TuyayN642l1MeE5H+gZgIeFniM1l4JGP
gEUli2rT1S3Rb/6lrVo7qg1mOrgEy9Xi9ZjRz8aujMEiaPPKpJJhdGJhTd6JnjBd2ycrqcgek12J
zPVj5SFHmlXe3YovWowaymmBQ6lrFjleuantyCRoE5+HDuutsjWyAIQ19SoLgLA8OFH0Ge3xR5L6
PZgQFgGAD7ze888WwBJ8xeqoOLWZCY9LvjnbaPBijT6g1lSiKSSPAdjmbRKyOU/9p4Lgf+DBTci6
5RQVyckxccGYZ++1Z/nWp1ZzySf7Z7Us9l7zyHinLuxmuepRUQLFBNHdO0IE61lYWlmd1MrHNd/8
0QlP7lIdIidaweHHiFsZPpEjufE1vQ0Ggn5SNYWi0dM9tlHV7xtrcU8aeNGmd6Aezj4DeIbWXy0q
etxI4w2pxXovjTKsLMsC8eja8wehFyM0gSB20GBOnBh8NJLuIFtAY7rjV93Qq0PRO+cE7Us49wbs
a2wKi6kzdoVgoT+GGfBeVQMsHQ2kXowYZcrwj7rSdfPbMTMaEOycTDDeU19gPyLjKOj5zkjoVyhj
y1hKmwB0LpLmxzWKokpqVfjbMUbG9gBI8mmUaVq1WUG3g3UmeJmuyFZCvCAoLfNktZicuT4WPmrI
8jqJDI2ojRUmNqko80uZzUjcUh1WjeYbCQspMJQVzMVEnCcaQh0u9uRhkvYtRsBcm6WVTSOr9yzD
JR6Y3eC6W2QoDp7UJ7PyilEfFcolZx1b7CXcJcOCRn1DfYbK0kGMHYz/jijL9UxjORY7x4ThoL5r
yTanSu+neb+EvIPrqd4vo/aHYpAaptTTv76iSuo079+7Xur6HXWsIp4oFg2hrCJ1v/724X/cVR/8
ds73W/3ltt4PqGf2y7/xS1GdBbzKygxkzuabvNWqXx6W+viXr//xP/nz53/86p9u2i3EADljAInP
xLyxuvgyw1u+VIsxA57VjWPYru1JfRCSygfWL79TRJJuhBtGTCiJjV18opHQ5GP7g9vlMG9XsAJe
7kkHhT8WO6wCt4B0zW1pwMFBF37aWbMEAbjSI0Yzc6J/6qdqX22MuBxPLaH+2RgNouq51+/qbsbC
qrmUpE4PQqxoznWmvtMZRvdiHMFdYBB2cGRUa1EBLsFABGqrvneLBj8TKjQa61RtWeXU7pzo1Nzr
vjqoyZqvSr/9BLVwXAF7pkUyjqc2IFSq95KZQZASKfMAZaGiTlIVmNhuVXEMcZ8m6sTlC3VUFX85
Cjb4S2kzIXG6pQkWBLL3XtW8OIZSkySIM6Rafu5HadCTer62hw3/KRnj18iEco3oM3ZwcqOcoVIm
wxjZ4DxsLvm3cjEDMJr0fet8yURN8tUfTrHsMYyZYPHob2uUaLDcjSCx8mys/jsZ9eKsTsjCtHg/
dYh3JqJZZyeZvq+T/9AgRrdR/0eYOR+QKM8OpeoQ1DH1GOh73TO/u96fKUdMJIUqBO/+9RRr8NYo
DsoQKUkiG/t2mMYKfsNM6cto6Na+XsGxvH9FyBfcWvmXejYw4G1ziIWL7APh3TbHxXMxPbWe5jbF
Xs+Ydz2kugIR0NMsQ7vm0JQrUO4IHCb8x526S+zY7lorI+gmb0HdV+gk87k371eMUpi9WY/vX5Te
W+p9qt1yGN5Sa8FloKqIvGC2Kw12ucogR6hRljRl1qT2MxW4NvAmqTKMznCL1/dGAVRisftyuh10
V5wUWsiTc59JgoeoCz8R5C7e3696E506tXzT1xeTeNaPfMRib0GhBxYVZiINWn8p1IGcVVYIg4ax
tOaRqTejqnWkj2jvs7wIK/FeZdVnaqNsy6676n99r9Cy/v5pV335+mCuv/3tVH05zsw9blWTU3VN
3YzaLVT86rqvSu8H14Q4nY7aw/v7irTBOekrdrSyTavLstakJavirJrae1G1b3U3zPz+1QAzdaHr
LUdIYG+x6r7BVfCjUFlM2TZiLUTnVTUTwiaookWL+Fq1ZX0EiZ1BeYljKZLKNOG9GMqGkmxDe2BO
gTY3mSFZU1XpurkeW1awCYth7msjIW/5rz5J/U9q048GQ74qgglh9qOK73dfr/O9nSK70OeHkXJX
LWhLzT5iZU1OUtIR3zx1I6INAHPrZ/WwfdnkVOn67K/H3GpgZR7ZGnJW3I36QF3yunv9rSpdX+P1
g+v5fvttUn4aUMChD+PRqI5zcOO2PKl91fJ44ll/UfvvN7/WAPtgauIs+debvtYtf33FypyAq3rw
UKP/14ovHgamMqqa/rmoTvHeVc3wkk9ejYWznLylcqP6ErWrSurYdVcdc+Qs+P/0PfXlKXybjLY8
q+ur+yMqT7VVRXUw9GQ1fq/M6qhvltiuX3/wy7dU8ff9X876fq7//NNfPtcM0MW989FYcbtV/Yoa
RlRJnfFPx65fUZ+aahaoiteNejXXXVVSv/uPZ60N6VV2/Yn64m+X+tOx387625Ui2eHP+r6VeRjV
ZnsiCRamIEckdXnxf21WvGsBAMrx5HpQla7HkLWjiav9prcovn9Tdbfq5Nev/vKJKoJTwAWdBMN7
jUZ3FfTctaH8sv9eVO3ql6NqX33/1+bpu9sZtMaQrQYhPSbHzRtcNcfUxUO+IjzlRP3BLmv/CMlF
x1/gU4ZF91bvBpSmK3In4LDcR+LCqICuQ/OpzrqzaOD6rWSBX0pRnpzG0j6ZRug/jCZmEmY4fsjS
GjZvO/vQILL4nAAl1B37qZxTctsWPH7SNfXNuiCj6kZ9ei5EcQPIinAjcRJAJUB7vLFojlJS1ECT
Buke2cf9/g+/dydricWGXFRJzgJkfR6aGl7VwHrd+NfR9pchVxX/9PXfjqmhWx17v8Kffvd+hSnz
b5wOakPM0k9O6dS0UrXd6z5EdRYxhM4lPlGOm3J/kn3V+8E/fv7bzx0bxyTXceuN1stOTf288Nwy
vVffHLOG/O/cPKoPFtUE/1xM0GyUalFvRtI6KNBDquhQMsinHh5wgjhrOsVvbnkzaDUvugLsIBCD
LL9AHRKHpGtPBOzcYIJXuGUdRba6F89dnTwYrXPjzT4u5oCKvLT+6mnW3uwKmwyg/QT46602Q3ub
0D3vE6b+p8kAXNqtgG5FUk6btVy73UDucacBjEKBYUBqxS7A6aU4xePYNB97bbi0X50otkE4MDNs
NK/nEg9RrsMKmKBmIuqFJdcKOGyKq/WABtXJh7S7NezsYjDOnhjiv+BctO6SyrV3mhY+O8PwEsWz
tkWHxtzZJCtn4mxE+UaiYATCN40nI/Dh0m58V8rjziikjdi1j3FElMJBQx8eTHVAzH5bhwQtlpoS
WU9QNhN6cF2XbgQWp/sSOX3N8O+FJhDERMvMqbWfhTYv+0Izk30dc+e5/Zw7eOC4BOaaunIfcJ96
hbQZoWkPZrJEsLUKPw9ICXkQ57w0QdvT4amOebI1v1l+2d8NS79u/UY/2CkKhG3o7POi/L54NTrC
I8Ko8TwfWCRj/pWVD02l+/es+95cP8byrnIR1EWJe5V5T2MC/4T8do2vGXHesj40cFC61UkPZlii
c+/lKMDDbWHZRuQcr4SmKp0TYtmgP0YAf7PeHiYkUFOdJIKP9dXBqFFgmhCbHz0NBRHCFobA1Qlm
30YrrQ+grb2LvTRihwXkrsU2xF9Da+e6kQ+S0v+Qzv2yzfQueUzt4UssjSNBdXysIOCicGF8BCvl
w+X0xYYOKr0MRnhbrm15GCK8z7G1UInnS9na674cDRtLZXH0/OYVL+wK8Tlc9epZeHAli+7GNUCj
OVr5MngYF+AXRqq8Az2uESg33E/FYryy+mRVCZ0dg/fxNIdtyL+LkVVYEmYaNHQ1jfGbM6H86QsI
BLmGZ4o1HSwXtrLs/ZE1odcj3kRKd4vWGjHZvLxph+gYC2M49xP6ejhK6wj/aHXyAk50PmQEWJuh
PRX3okefCHsQCARGC0q2+15A90bMzPkooKqtiD64tRF/Wyz9W1rP5Yd2zNKgtCvE9CtjR5Uz7vqF
WDn5FugHONStifdhyo0btL7oflHtqqboZm7L7jTZjCsVGbbBRON2GX5ESMQ/ZFP23TOmU9J5mJu3
Fcm53rlb2hhC8fTBHPRvK0aZt/QUGREEkMgMQzh9LQOoArr/tmm+5Kkt9mCb3C0kShaH6dmWSI9s
iF/XHmCZb+VMP8FDt6H4Uh0QDe0Q9O2+OhOphHT5Ek0Yiq9IJjmT+RWNSX9faYA6fWDX3dNSv5WN
HT+metFu6rqc0QZDZ9hGHG+02vbG9WAgGs70YroYhg/EiJcEJxtMK96MMHYOo4Z0t2NDQXAs3Lwr
A2ll3f24RAIFzM6s9lU4Q4dbzK3f0WOY+Hu1Kcqgo8wl5jUKhXXtfy8ItRXzdKzDZb3J4/LRbbIL
4VipKnzOIH1lRv7ZTxgNkWXGMQVOUqt98CKugRdQZUqPE9s+Cit7ND3YI21yx/Dn2Blg9MY9R7zH
/dJ8qPTWfAM9V4/V5wkoBdz0WD9MaAx3OQ9SM/LLlMJOaLkc6n3Ppj1+9qdCO+CWup+R9gHjNTwU
dnGZoNbsLQ1jHlHjNOAJgP5GQ6sdBHLSrms/j3alB034GcWSHTS3PfC2Z8F8Z2P6LqqVq3nxWsjT
Ig0fTRxWqzZMD96Am/m01pc2l0FyXeMhVMatNyQnCGDznZi1cJcIZP+ShXGpiEDqkQBYbpjPwIFs
f4pKOKcGN4A+hgAX1t5xtLKCFTx+nGItz33b4rkwDeW5EawIHVMMJDRp5VFl+JscwiSoKeewNNN0
G9Y9Wm4kmQ81SZvEr9tTMoAZw+iI+EoCHDoeJvLZBHYP0MPoXVxBUnYWPbIJL3VPztRsSQXhpPlT
i/q3aB3xlrYexwnDP6saCxoUKjUCe5EYXF1px9GttZqfbB0RtHLJssugWQG26U2H3HxurlSXOL+d
NA0mUJEibOwSULHB3IKlP+YNnSVdA9BxfJHGEbGyvu0uXuQCyybe/5n+8eL4RbSN0FIGnCzg3dFZ
mQaycpabPRGZ3/VFlRx1ntgus/wU56r4a2pUd4gtwbXoJgTB2mrFm8e8NbXxYZWGOi3d2xA631gx
H5FuL3Z+cktS3MQKzAEVnjEaaWF0azpmvR0a7y7UtWRrtWu8GUaDbJUzP9qJHR/B0fJvVevJKkv/
gkEsueCZ5njRtU+5wdONJBPdD0H8WclnvZu8fY6MHFl9bYXcPAMlBpo4nPB6GlEe2o6Q9vIsQUHJ
ecQP5EhiLgMqdiB4hEurudz4E0288fB2WmT2Zh6+kt2mgYacqEJo5BTmBnaqxieMiPvHKETt3KzM
oxdP5yHnCSE7dGj9Ob0YOuBiDYPS+maaO/8pSqLp3OJTkCArgOEIlh/zuJkKLHZDfzql+hJkZJT/
h70z226U2bb0q9QLsIs+4FZCnSW5S3fpG4ad6aQNIOjh6euD/PfOf+9T44w693WjIcm2bEsQxFpr
zm/m2BrSCCqLm/Qs41YWcIW6MaXfboec/XhP/kBhJiWmSTkC/jRY+ubkW2cS5zZJl9200phhEk67
MbQmwoLpsklT6jk07sWc32YDxBjxbvlztp2sntYWBiMrxrqtuxA1ndhxmEWlJPkk03LYasvQsjs7
valDRDzb2ts0ZOIQWQNnfa6Bk0ua75i5gG9b8xOatPukwQRf4PJHPg7KiWvXoTCRrg+e8x0DBG6m
6jxoOXLhEaepNcr8mPTDi9fER0MU6tSm9bh1RTZzkTuFaK+Y7MfdyQcF7fgRG+YkFijj70ka2rTs
myo/CiyScB5xkNMZzmPNBi6u3wotHG9DsmL8jOGTmbLdr6cPOm3hpnfin1UxY4UT4Y55Le9EYuxj
Ag0wnZQJFm4JUdb6hkrC2zSJowE04YKauzUQJBgGqppvuCoxCe4Up2ACxk82bz3qC8wr1XfP6U8w
m4yN3niB78e/5JR9R2mC8ZW+xKUu2kfU9f4+dnrnOEbeZyyzJ4fsUeztKYRXgWulyTGsR4bzLRav
kvqHcTQGgjqv3J1RJRfpXIX2LqJYgcSndpi0szYQu4Is/12fNBdUEvuWqGUrxmpKeEr8mPTNWZQz
pI6QsA5okrtkYlFWpsqDyQBmjTNraxBXlct707LS0zB0L97k/aqVa4CUd62t35PcEE9XgL7IbBRk
eUwRB2DmQ7xo0LNuybm7901XbRF/0jY0QfGIrqI4xSkBXOBkNr5zobigZpA93eWbkY/qmHuks2lv
xWCyUS/98mwmDNOlhxrUsb8lrA7CW4Cvz5L0UGhu01mv77NR9/e5HH7Mnf0LiBrUFyRAyJ/TrbSv
LQCEAFgZloje36u0DNzFulA65FYMYXirN71JAiHmWLbdhCKjQe6GQ5GqmthrcKdRoic7aS0rEIuf
1Qz33UgcHfsgdlWEczXEMPBGctz7A5vwTD9oY9dvrFY/jqm0H2DfIHphEBofMQN/B2By25DNd9sW
uO/HuNZQghp7iAR7N65IIloA+55ewLMb93a7lCaD2qaT9y6lyYDQIomycj3F0e89xxiZJnYAY1g9
psTcl4aNmBU1ZmeNFc3YJg1yd7jkMDQixpJB6povaNN/Cpj7oJxSigVBcmzlWHKby/RA2fCmShxW
ZP+RHg1sTcsgdHoDl09jVke/qA9jh5LAF6i2J/hzc/eMtlbcFOl9p0PZ9T033nqF/CikuIiEBhBk
GxT6BGltOsPpzwiE3U2PYbjjKBxMwH2w8b4Bcf3heM7wVnr+q6pJ5Gys/GeSam4QduQHsd09jhbH
V27f1pljvuS1eG1Q9jAgNXZt5EJeK8wgLuCYa20D6mVcIslVdDSK9KVqyYdpkHAHoHGIWUTslCba
c5FCEGtAyYTlJHe6Rxe9MOZXeHdqp4/5Pvb4LF0n5chZgs5BYO7CsYv3LvuBekJv7yFM25b07ow4
6DXrdrAGIloxaR2qiXzuAsAzTjscbLlxiAQp4e6c4oHCbVm7cDoSm40OtmuS3wAmBqJOSZWIHkyu
N3uc+Mxhci65+CooMzY67U3EKoSlz2a0Lx0CB5IIAhQCT9DPiDs3XSyy3UA3lDSc9KYepuOQVS2n
PkSFqaX5nHuku5JPn5Bg9Sopl1KgQtsSVdrWqesclxSv3mNK8/RWHq3E0Tc1Y7GxxhbrpiDhsG8Q
bCzruzbFP5dTfLCS5Xj5HTE5+1jmIWXihDh2HvLNHBPZ4NpUyb3XHGTCqinldJya9EG6otzF/nji
pC4x3iPkTVtxV4Qy3HsjrFjXhYtd1f1DKrGuhYi3YmEzOalRp8G/hGU+t5xwHIF7bCVg6grHIH7J
ivfhlL/oKVwJk4vWELvawSdQa9N4cXhTl4/j0Lx4yWNst7gxQe10UVZuM4ToReqe+DTqqHEJt99q
fsSHZ3tzkKHNbd1OcUIL7BQlQepe7L/E4Kx3zL0fDDNyDyjKioPAFOsYGFO6Gk6cMZM7bpgSOV3I
ZsaoTUJFIug08a+c93KriI08VEn2lQzuJ/P7w/InnlK3e3fockHtyJ/rcaAbNrVHp40OMG7kxguh
vg7dmxnCMRL+JUEv7xAonCmiLH6RS5jdhEtUGpeIR5MSZGNFabW3I/jkYUQk7MxHWjn9nroC/2cT
33algIc79jg1O6JDirrjMtA9z2b3Jo3IvC159yAK17c6gQ5MBEqsHE7RAFvLCYaorW8pEbKwE0UU
GEDKpTbddaRL7hvYXkGiyFApLFLPRZfmZ89oN/9fPPxbPGx67n8rHr79+qw/muzf1cO/f+gv9TDE
V8uwbduxfcSHCIF5vX+qhxdhMUZi1xKeISyku3/UwxbqYcv0dNfyXQS91t/Uw/r/RC1smIJf+G9q
Yc920Czbli9weDr8af+uFs7xSJKhGvcXsoraEV8CFsHrKoMKl17meu/Pzf/8uWgZ6vhr2/S/fxlO
T4zi5DPU5I5bMt2vv6tch83rT/Y27NCe7IqpkpAP84dw8Wnni2NbmMNBYeHOFi93PLyUXmmeinnA
q7P4vT2M3zTiTrwWOZSLJ7zAHA7TEqN4WikMGx8dktkdVRJMISCubtcf9BhagEWKzuBXT6GHHHBx
odfY0Vts6S32dLn41J3FsV4v3vVhcbGH2NnztH+h3D/li8/dX5Q87eJ9r/AimlaNFzkkd7YqmQzX
obbRJ+IRIvkisNAPi5feXlz1HTPjavHZO4vjPsN6LxcPvlzc+EDiCCOzfhpU7xK7fsHvoSw0sz2V
drFFK3H1F3d/tvj8Qw/Hv754/9tk1hH10hGawMqmRuMEzV4svIB0IQe0VfFiptGxcZ3uZGv9r8GO
MXsPxbcMBhJOYggE4cIiQOUZL2wCZs0v8MJh3Hk32UIvKK2BcLSFaGAcwRYRr4sWdyhuUUf7jB/G
XbGQEIrpZ7iQEXoPRoK90BIIRb5g6XnxI+lvS3ZRu75+KgAsAM7VtzaOk+uU6CPEhpxUOhUfunY/
L3yGGlBDD7BhdsHy23Z1aIR8mCvvOxpoXIcL5aGIiIquu575x8qAAAYxAoXwgENYCyWCKMoffaKm
3bAQJOg4vFOIZEE4QJfI3RfMt6ArF+6ErUOg6BYWRQyUIu1QCwt6MoVxG9Y6yU8juxd7xjBY+UgV
1DbD2kMljBzL/+hdyAFFFZtcCAEvVm0YGPqPsu+LIHU+NBE3+1wnVTFxYQbUmbp4fS4DmxNyY2Q1
GaB5xqdXVneV9N0AAiXpmQbB31hs73DFuYBpcX9ZtM0BE2KNRWDbD165i1zik4i9O3Y4C/ddT0Bq
lYO6ldaOInBnK5Vuzdl5HCeD3UpMzkFOSBnyZE6BkYxABQXVFRi5JxLAoYKFRDO4errTyTqR0UwJ
m2tHGNLdlj81DgwlPslZ+oxVFwAkRpxpi8e0zb90fZlxO/grKY9cZ8JISJ4q5e6GJHFn1691vXPC
zfuTPla4s9oHuycYSqMsGLFyPhhUq2aUv2dxttON8XPO++/xqOoj3DYAQm3x4VV4pxsIpZplPXsV
ffNu4LPSTAVDqD1r/udoVN+W9XWD+8fnQ7NxMRRXXw3jse0wFZMmDabB1g8F+/ZzGya/3Ew+sjzu
Zj9KDyWWWiIj/a3mQlQcYoJOh53dWU9mUT3VWREegUyzaUFc8vtGEO0g7Vdg/h37WvM+rd2HrNV8
dh4x2eENlmyj8/Qb18QoriX3IusPAzwRrtv6ecY3AL3BvhlLzgm4+llQF0ibi+6aWtlTKxGlcHbZ
2rxnAbAc41ErUfMTxCMBfp8JQiMn79WZGW/MbTNvUgXmaGryc450P0huIvYSe8ca2MGmw3RBP3/g
f/k5R719teR4i5ieQ8Mk2UnZ26gd71Ue0RGJGnEUEmSryJ4njQSoSFRWgH/gGgnvE//XcKkpmb0M
PHjYCAxs3mOJ3n8f5SYdBiV2TkcGmGPdAfzyNowSKIEyb9ppDoQ0m6rtgV5DcRcqB3p4UOkKgImZ
frd9xJ8V5VAEHpS9Lt36dnK2sY0qX3r4xeFTs7f7qqRzhMUxHBqCHHambb9X4bhtuitAR0pHK8AM
VgXVFBLSDFrXpqQyaFAnkLm35kB9SEy5vLXq5NFwu61Car5lEAApfNY+O5uoRsQK5ta0GzAKYI8D
GBVJUHn+fRGSVKdFZKDN9aZdRPbCpmLUJndHlxCvcifwC+t7c47bwKLbup2AVC+n1jh3lIKOO+2y
9KcpEXE45FrMZkz7mvxQ2BVfaujfWJB4NoXg0hmXMia9uRzuuBhcamY1G7wRcHDs/MHXYS1G5cVP
J7oRw6/ERLFXyPorhsWwacOBS2X7awonED1Z/JS2TXWkSRKURjTvUYf/Yg4zQj72UIEJ4uidCsGa
scsEk2cov11A4h5HOVIr+oPer7mVVGdIf4eM4rFpKeclnEQNmIZBCi0Ll3OnC1L+LEai22mMyyvz
j89hNB/rabow5iDFs5+KSx/uMcgyczLzF6O1AVxlVn9oCzBpaTLds8N+VjpBEmHqc+7QV3RmJPxT
CKvCZde8UMhbcuOZVnAiozzMHMgl7ShA+Hz5SdGwF9fYOwC/1mf77GOh3RXe+L0daAyEtfURKqIt
Ol47Et0vNPwCr0xyKWEzIyxPHib5Qpgq8LD8Xtiz2gpSvXbZ5P5yciC2noVWtzf7gBQV3iZHPPKS
yP0zFr1BT++ThVRPRXLJBqVd+i4+65XPcAa2ydHG2Qdq8cA3U84pNZ3xWA0Vuwxs+EFfMfWXuU8I
DOfTRnX4/5OyZxDoN0FlGF+q98HH0aQd3OpNKsIx4M3+8omLRHmmDi1bOtTtVJd+Gx37ppmACPXD
mWHIVq8Zytt1X7O7qD36ULSPGwYInqIOclnYkIufkwh2CjFYi9V3R9nkb62sv2cfCUt3jBOIdzi6
LJbjXZMMR2KmPoA4jBuvbMS+t4av6EYzSnFsiswPyln7bqZpchgb0Z3ZK4Dpze2Ki70P0t1YaKWj
XW7zTH0alEKn2muPIfj4i6bLc9l4d1NLIswMZSHoIh26pmaQMGT7gU0s9AQO6Uiz8jC1ertt+LDo
YjMS8uwq0Cf6pbmFI4D3L0VZqb66jgXDskrq+4RhMWvZtGHuF98qB6R+r/DaIHdPD4QAl9c2xrZp
FExJXAJfdJxI+FgliShEv2B3Zy066kPys+CTVDOxP/YkB5IdiQkYch/S0kho1iCYSHhORONWMzmN
NJPJDhGxA8mS2yoS5JhkOMv4vT7W8C1jSbUHWWqiPS/ygE4JrbFRf9Aaq0L4F7f7GoDkoU/jxwIb
w8XRqsXRwobBdrsrxwB7kPykcLLtFC34TVX0P0WT/ZxT/bOpxbcwZrxVkXzCPK57V/Hs7abOc24I
HGjx/JsxgXzTM6PJ9OgWEtxnaD35M7TUkonylo6EE/Y/bXQhWJRAqnZzs+lzbuophk0K+9RNynNh
dT/MNsIPCJ5AYoxexuJPUnrVAzilJHROngJWiUUe65LvXVWZlEFqcCGfo6oPLI8+yGxF3aUR495N
dYV0XdQBBiztnE84xWlS3jmFPhwcAUBwGmIYooASUStr/RMgnLuyrm9x1NBvsuzyqOc2c3+ua3oI
QiwGzAyyMLlNS6YTMy5k+kKQ+FxN9lu9Mjh5S+L1aMSCWHChoqaIa1iUk+qik8uIS1596X6mzs3i
oljvEVV9Zzm6cTI1IGWlgJc2CtAZQ+xYzKqGV22ScOyz6WIjnLiNBSc2DNPjlE7daeCyiXkmLw4E
l2uI2NPbUWYW1JBl2y58UnSWfptZYuHWovAKFHEM0r4ikMqBjGpP4ZELxaVuRHvOcbAfm3B+mNI+
PI5ZKDaDLm5G0VqbDFAGgkXxmPcVyMoEZ1iYKv1FetZ9ysRtNGBtZmYU05MXxGrQUp5069xVY3pV
IWkJLCQdOelNOev3I01my5jiC1yt73jWYJrZYXjMxvJJNbN3lpX65vgVANFCQNN/bHRvvp/1Odmp
Wao9Lclw5/uY4hLTdVEThGI/eDM8Qlf7pssBpSWVxb7oE4YZhNO25q5n57apezncDiY5VcVwiUIm
x7PH5nRFBsp/hwn+x3Nelv9IInYcK0Gw8noui/gk6MX8YQjqlQgYqQ3HZbB8s4IEgTxnGNL+9ZhB
XYIBaakfTNxJvZzIGSiiX7/BeSszb70pZTSBMYHmECnrI2mtbusWNvYrTUFZ8X253IWQc/P7cas+
Iixyv/XhpMouPJdF1syoLahjsYqF/7pJyE/UekZnnT3G/ZmF3Dk6abYVIxmB21XLKO0QjsN6F0/6
ko7ZvK5S11W/9udmWIRw68NJY/5mO/W+I8ybNlwRbVcZ5Poa643Owk4BIg5/nvr9C2oFI6uPGcUs
kuj11YhdQc+93v3zpG8nTL4h7/wRnrPXQra7qvlqP5pPkXH5m074b7LYVTemlhb8FGt3q4aUwoMe
atuMLgHx2j5bWIR+F0reLiJOKwthOUgvKDLAA6k3Vvgg2iZMEotKMF7MSuuNtqhC3UuGqMCEpMiO
MWR8AQiDT2n5qNZ7o7RmY5doGLywVa3idWsBw6z3Kt1hUmyP4q1jBQdhj6/NXVTeZUUT7zh5iIsX
4CXXBYwKqANvyIzlA14fmzXISPYnDFI1aztGZX3TLj6u9Z5dZ93RERgjV3/XcrPey0lk2LXm+L1f
vjXUg7aV8W/I4nrwJQZcncRbrJw9c4GtgWWA8Tz/csRex9it/zgf0nIgVkzIiTLbJct/DIJE3XS+
M1bHAQJFnBrugXwzRTAMN84CwIC+rW6GJkQtBrdyfWqeRRlgc6cGLp4RJEHIYSpc3RAtgQlhubc+
LHCQ70arA7ivt3t/ah/+i77yt6BykWtOMXbazF8ssIsmnkgzFslVHr8+Xm/Wh2Qlwj2pCeS+EJVH
F38pxPS5u1DEhfv1wNEoGQAFS9RFLubUevkP1n9o/V/Gx65cvHjgzflMVvaNuVA9AI1WNynyrIML
VmTloAoNPhSe1bxGQZGylJiPjj0Y+WZlRqULQmrlRWWcKAEaA+JwFi3/esM5/de9yV0QNX8er1/W
1ycZYw07f6JG/tfPwXjXkTYtj9vOlPXbf7za3Fjy1OhfI4ntHOY2x93vu7YitIBrBXuT5cm0B8Uh
64R1/s939lh8MPxxs95bv7EfuQ7TvZlQHnBImGm3qxyATesjSAd/MaJ8q35TXStAOPNdNSxkY6dH
egHgpnKCSiP9Ly0Z5Vn/okqtfKn/eOgaxcEngWfxqmHE//PyltUQTWlXuAIXHtf6tv7Bc63PDcsX
1nv/t29BKugc+4IVfXWbruQYIgRCfadFtYuBMV7KbFvelQDZufbBBNdJY0EUtyjYxSqvX++qybyS
dEnaz3hfTkyQvVVn/8dT+ttcSBtXBbNaHKvlg7Z+mquf8W93V2cpRNKjSOL+gD+SRfI3h6j0C/uY
Aa9doTmW23s7ckOARrKU/Pnz14fJgtlZ7603caWY8neoMpf1aEX3/Kb4/HkcDmDjvE6DuMN/tnJ/
1nsF6+fYm8mRNnEdmA7o5/X59cZpyKWEQFMwJZmo8CZ6f8uqwgkU18f1LhFXhPkyE9/mKwh2ocqm
y7314RjVVKBygVG1+Uc8GP3pj/MRDJbL2rQ4IQdDIxoENtW/H4TLwxVzth6TDv23vTHY9387vte7
8D3cTQY4Zbs+rKw4O+SGcf7b961Htt4at4ajWfu/Hfzr9/z5HcpAuVxI0mbX5+AjcD4V4wLYQnb1
+w9cf6RxF2LCuOh2PX2Yg3TVJa/QvBWVFy/Xwf94uH4Bd7DY/v+RyzpysdCvM+z43/8koPwXXssr
6JX/9ZKAwiySf5u7/PWTf81dhPiHIDLI8HydGQ6OcfdfcxfP/IfrWLZBYoLtmnwDX/ontUX/h2st
9jWP5rvlueJvUXziHwZTczANrq/bps8g559/4/8LtcX5T2qL7YGUgZ/hCIhNtm8Z/BV/j+LDdzQQ
AYwvnHhZJHVm+SUZ+tKVSu7Y0dfnAcwoLCVc8OAXPhCKy9Ok0VEwutue7ZDtnuhfpQCoEZwQZILA
JwxgeWpY0Ei+csUHed133agz5WBHu2miyN9mqiLaL6WEJ97mmrhnIp/cYIL4YU0+6yJMv86ssx3p
wa/DBxCbCuKhEkE3H72uGtD8s0HQ8VnXJaR9nZSBvrVY/RS1+1ieCImS2AAJNTeL4QMxjLzY3rBP
XbaVRjie+ygn0IM2MkEtxObG6k72s0bnCOUzDekYf+OQm8YJMkEMKq+4aiDpkR72aGzMb10sIW1k
XY91j5mLDlkCF7y2k5Nr7+hh0A1CqrQxpgzrY1v57Dn8eusYsTzYHoyUMtL0XZ5kHbFM47esc7y9
kwR1j1YQuhOa6+6jnnK4LLCD7lJfT4LcZKAKC2eC2rZzp+paD5hVaSBogasy+LkaMRxEThNsruh+
qy7Z4/ADkxlXaWBWEbzMaXyyeu9Reg34p7w8jU4LycVpFrPcBtN6ZT5VbT9c0Lg8QRhawBIvbjw8
ODZKrsHdI/UhjWYi95CeXfI6mwkMmokhg3YeKv/OLedr3/nPuqg+7AIhVYUiN7PqfZtNNTgR77R8
1coZXLDHW/gc70NKj80pyJFqCTHb6IZ92yb1sGEn0jAtKM/WOBIDbCDjpzo+Zq17M0QtWySrvwHO
wgBZ769mr78lZZNhBTE9KOqELsUWIEJFOlJiov4kwXohWdvGIe1nAluxfgWh4baH1CY8pY+ZbDVA
GUsO8E3rSBAnSpA7l+TqDXF83ZJhIij9RRQR4Mi+kX7RPGyVSbLdZEYHKKrY68YfrYyedJPoH7Tn
HZcsEt5qUD+hbj3SuL1kofNg5qji0RQSZ/4OGEDs6gVOgkL/rl7SlJJ5OGoWntesE/S8RqomAqt3
WuPv6RKDxday+NI4PQicJN4PhXEgZnrmnVQ3TV/NG3vwD9bUTUT8uvEusrTh0BGMKLuOy3hOYFRY
gv+AlcFKwGk2kpLJbhJufngJa+2hNx0VCPIPYgspa1MfjKYfGKaQboPRGB2H8BaK0resgUE+zX6/
bRtjoypxS4tIXUVCX6Jth+f4iabgY1I/etLUDqVd0OivmK60UNWK0mTvrW7xAu39QudctBt56HJ6
l+x1u80018Ou9Nr4bXDuQ2ToR39MNGSMjbVrQ3Ek9IPT5i1NH5Wzon+qgMqFnBzDuUUto/ZJxKZq
ei2M8WvSenGIe+dWueOJXrtJ4hd1ukOK95wRxhmP/f1EemHQlQ4oGQ9uTt1pQTp0sJ98dXDD6KFu
472vhw9NfxeaDawdH9+Rk9+KonRYANC9mdVC07YF4WmzQ95JyaTAdzqfZBf9qDcfPkzfrdF8jGMn
A6GLgJHrhz4vH1DEPNQw7b0Iu4PoY5ayFCSc5tF6Rw72o6O6D6S0UerW80mZvnlBhscIwgofR+WH
z8hrQPB/k7Eqd21SfEwdQ9PSiqMbSJz8M2X8VVVMev3BIhYZi3duiTsrCvubkTm1gMdzE9svoUtL
G+3OMrY7JVnsPfSwE7IKtfHYk6/jQaIK/KisdnkcO7uhai/Sc77c9FeiuS/5jDZMTn4bOJn5hUwa
2SopXJPLrAQc9pMAv7sbmh/REnFoOdg2wO7B4sPZAtsIf7T49ArSjuTkkcRosWC11tZKAd94FSuT
grc+louUKSchljxu0dVE/k0S6k/Fp1sn8hASWOmiXN70Go0qW+mXDN0OTfzzWHXOOfYJ9YrtZ1mR
V2WxWQ2wAyA2TZiXk5RV5iaq9JbgUQPtWGLo4KbpJFmiuyoZ0fk/Np66G/rhMFaVx1iwIMySqyS2
DPNBMiOmQqCfXsnhpqHwDLCMO+hkG41pWm+OZN/0Hu/NCBwjkzTTDLCiE64JKCnbfBnugZV+d33R
H+UvP2/fUs+mkZKrh2aqxpNxHGdcF1423eX6rZ0TBWuOLC9tRQPBNsNN3VpekOg0yfWoPlgMJLah
D5g1yWF6O6F+n2NeSB1QkHmCRCkliTHTswMDQgOnEfkyNZe1Qap7K2u8e9SCW4lG2LVF8Taadnx2
Y22RqSenrkXtTdVfXhK3ujbHwnK1xSzC/Mftb4XdcYXs9bOt+98IdrNuSDfK7rVO54ZW6UlL3WNM
6rhDX89ou2+zUM8IVZ6ykAMlyl6BU3mb0RteffQXYANIianI7yyFIk3TtQ4y0uZgIDtTJeQwMkln
XVX7SaPJMKs7j/yOh8w7V6TSW0rUt/4wmZty9tgfC76vJiNp6v0HUsenh5CEphubeW/HLG6TjMrb
c6q9V/Xw2LWTdmoijn8fspesODDZc2BFCSGJzRM0KRNJNwB2jt87B/UgvvwKTJ0fB+XASNKuvkrH
7vZqLL9UN7kkIExeYCTQBqg09nC1DNwvHvOvacEpxN/laD3VnZfte9t+pHWMVWvRO/iQ2+A5EC1f
elt9GcxN7aWppdxaXI4SYiuCnvheLgr9VfRvCRVUOKMCkGrauDRJnVHKO3KQYdCb0bsSotkniH2P
es84ppxjshSZUk/SfI/DhDmAzwWe8HO/GV/dOqt2ppJPRiZenW7c88JbF7CFHh4tjD/Acwrz6Ppt
t6dTToy8YfSAdz8cbR7eaj36UcYU1LWXHSzTOrvQoTiBeMcWANHGMv3nvugYfHjuxUQKuPejwQjo
MHMZQ8MpF66E6+YfKZMU4FpkyiiiXBxVultN6x/l1L4gE52DUsVEt6BlEDMA+8gn/WdEVIxq7ln5
VrSZU1auZtCyawmYAqzuXF3LkclRh/C4+tRDZeEo1DY071vobWMK5bg9ySR+SIzKOROa+FH1mImM
en5IUMwsnF13jt6mhbHlqXe31p6ytLUDKw7J3KSBtwmRrB8R810bO2s2cT4/5Am9Ppo6zkPoGb+k
jCMmJCRxGrN3YsrKsjSI9LTIBnMPuAcOPJLm/T3kTWIj2+LEbiW/eMbIFom1Dth8vUf2E9FxHKqd
FzkAnbN+2kMD5/iqr1Eo0LOIzzRjMj0OaE7RXOaZ+alpIwgxsxrI2GIEE5nvNhDWU6OBnOUqejak
bwdyxkOi3YEpy2i9zNVOm4rHUKk7QxC86hAukM63qowfQjuTOwK82FIyQdsU6Ku2xlzToS7lkyBK
glHQw1TUZqB3NWoU3drXjf5Yjn1x27L3ETFbdN/jOjbQ+HPMZXFPbXWYl6qhe0RzRLhnWT+QGX4h
7PIaZjPOiH7sjjjduLyENHttDcSu78xWMI69Bu696nYLhOu7tNUrW172dg28RcjEMNer5r4rJiQA
hkY+ThmfKttST1nbehgG0+4KOZDhu6V5nN283wLnaMXPRKiGkE53z6MwSHRiUERjbwz3zJ2nc6/R
G8S3xETDik7tPA5BmJrdTa79Yo1BC6s6+U6jRoD9Dq3updabvZYKNqm2edtHzPZRHykaVSWai6o+
Tb3VB6MPX6px6nDjsa4KA4gbaVrevkELsGk1kd2loT6zse7Uu6pGFBlW1R3nEAmxpTEzcSWCCaBk
L3YiDrMortMSHlG2cngLq/RHD5AvTDNYDnH/1VlQYFPbjQKFGEGn2Lg4HStKAgiWfv0GZp1xipYv
cfyVoQ3ybEg+G6s/M0WhOc0JsDASQTtdNOnwq7Qy2ceDep2c6YsMnMcm1REKawROdqN5aa625hwK
VVwLg4wx4lwhT6YQ5hoifgm3/IyyjnF6qt5lU588d+K6d1+nyU3TVR9UUQ9uP70MWr0nsHMOTPMs
c/XeakN7iAqmRAmRdTDTDw729w2z1lgnKwRFO3i1R7fyH50x+vC8iHcYfyDJrbmpI1GIPkjtOPk1
ph3bgCVmsI8brmYGfzIk2NjvFzq1d6Pn4pTImDFQ7x4cO8Zl4B7dMP70jedxnncz1Vs/Vt+rJt0S
t/tsC9CFzY6IvKdw8n+w+/wuetYQm7GGVn03jatvI6mh+5RyaQF5Tm1QYI1i+RMEsETmGbL8S6L1
NODwL3vNve1j62xz8egsjPGYWaeOiB3nREZ0QLr1SNRtoh7kaX5Jc/lQ4SfrXevGkNkUyBD1CzPB
O8eNLwC679MZdFddHtNh2Do9w4mQFRozUu6QwlZEt6WD5RZuD6556ZOMh6LcA4APBPih1I0XC+VT
btNwjjLnM0N3UJbXWfNIkVPZk29b17Sq7yah3RPet2sImCLhWsvKS+SFW0FDtart3VxhU3mrE9Jt
UAU/xYV+7FJWZeMUliYm5tS+G2v7XZXVk96Y10iFtx0kUk1jU0i3d8zeHTypjMqdz076F/a/JrNS
RD2G3f0YFW48tjgZiABSaFFf4JZp2AhgdlJs7dy0uBUmZNQm/sGY4SFHpWOEKWWfKe4dzw2sqn9K
EsKciZNYP5oCi43jy72sj/DSKYYoR031LS0j1IZY3MRIBqnpDdtKw3tfmjetbx1jCzmIY756aGy2
KWv7wBVpec+1wXuqS/jWUfwUVtd+qD6EfkgKE6dQ75KnS+7PPPn3DHRfor7aVk2/80NUBKTh0QaB
Xu2+0L3I2UZRPWtxeA+Ibh+lMFjt3na+PVbYFc6FZnQ7HJeEIMkMP4yWnKyB/RQdlyuOFB15DXap
cl5wKSwatBz7gcmoVUpz4/ExYfU4RVjVU7epKJQ1tbW8/sC1v7uJrPaaRPrd2NEB4MKVbppKXt1B
+5aU5l6Lk/qohfY9COE6oALEG563BMlN4bmISMbM8CAWvtzVpfoqXf6AEAqixTk0jyK/a5R49WXf
H0uqiNgdUMV2Tcsh4XebWZtv85QMIi08mh1hfvARPmq2dei2NmFe4tgwvIuF/5vOFdu4yLpFc9Ht
xa3rXWvFtuD/sHdmO44rWZb9lUS/M5s00jgA3QW0JGr2We7h4S+ET8F5NM5fX4u692Z0JqobVe/1
EIIP4ZNEmtk5Z++1k0hQzEd4h+sPpzc/tOGgGo5xycBuAZ8SqF6N1XjCtjJSoq3GLN7D2vuoYqLX
c0Jf1zT4hrWRD9vIU/dVyAi61coftp2cRgfnE1CAj0Ybpose39UuTHUP1/Y6aOUFWO4NW999byZM
03Vn50zaxe61u84cXoSiBVMqulWoc8j9EneOzNgXy/nNSGucBiahQa07cbd1e67LrWhQJKDIDFdD
kd7EuuvexiEk0kBEW7eK/GaOo6NGwBDswWpd1qCgMq47aahuF1XizSxLDtHVp9W3wXpsbAYlmcS9
hBYE7vQaHNF7GSz5H0Qxz8459UR5q4dxe4Fyf1i4XxGBP+ifMalIPULSt9Mx/axiRHXoKiGv2Wm4
yczqBJHN2xESSd1uDF95oqp15mikKkCCUxXLhkGr08/T4WwOvQHIl8xUSclRjk8IyzYct4J1XrRv
hisSZMIDXTn8DpY2HaQBXDOU7WmKaLC1XfAaWuQxN5hFUVZtC0+pzdwsgcbNcFtihqQeXVKW55IU
SPtX3nODdk5NJSn7V7tFAVMOT1mmIfRrmiWCEh6y8qhKhswxca0C5BWV9tBlosCCI8j9FBR+uXR2
hB2neyGCReEs9+ypzgpaHQ2BXlElcDjzEjbbwWmzQyrlfhrtYxNhaKpzx7esQKOPQnsjN6b+cey+
UDKPG5iqJDSS+0em1U2N/O9ghPqw8Szll6LjXJCP5xaUDQZfdTskzb0zlju0ENZqGHsYy0yjjfpT
BrQCEzv5mhkVrFMKOijLQBkC+Z07BmEUGRrwznWSU1/pT42n9rpWqY3VhfekST6YsXYbuBCqA8/B
eoyLFOEfIqIOwjWGNKYeYXKPC/czJl8NakR/jgGGzkawRdW13KImo3AHnW9Zldo6TLVDIS4kavtz
7/CNMwXMjEA6nfYlCSgPWWlewBvQHJi0t0ITJlFa+qIWManG8JCFOoF6GG5QsG9jHR8hNtgV2VHp
TuY97qBdE7QvJDrRjw1tv/ISVMZpv7bEEv2Q0xktoJ8SWRUNjfel6eLZRsjNdhCm65zx+Y6GKhmg
+T5wqDu0OAOX0YzFEaPkrgoTCB1GjtDC4fCLN20dQbWbkfUH58xQuJzrT4CUAs1fOiwl04OXQcVz
lodQVYR7JpnEJqbuARMa+zgx8NElnC1KZPZDpP58i8y02R+GYlk3NO3IjUJFSK0DpZve5/UhjzL7
OBFMe8TWywV4/WDrxZAkTG51xZpJeCP6L5OG1SFZZv1hZ9zSkJH4f3P1R54irRkg2ws+7MoLM69j
x6uo4Q+yoQkiCkFQQ7GRGHtriqcd7eT6WM09Y/l82l3H6eYyjb++NbQcatzpgAeV5d6ODh00dqOO
E1+lzQlOLqXI9adf5/4VqUl2UXrZhp68u77+3Osvc32LlvifVLPfH+MUuhmTSuwxSopjn6O3HDwn
2AzN7K4FAPcVbeg/k0avcaxRQdnKZOUHTJI/+Z/RlYs4LoAc5+oJuUI3r0zNuGX/KYQ811delrLk
qSfEBh0lf2AbIzyIqj5Y4SwDmVzwJF4fOu4afxD6++8PCekC0gDhhmeKltrvT1QTk8vf75LYYGym
lqX99yeGkgGGWXOYKyuWt7BRO0rJkjzLvx6wV4VMh5f3IVL7dSOQqHrcBa5C65cLBqxOpzHsh9/b
hoJApLx+crIgvylDzsM9qpRxoIENWPGUO4V+cFEhZ3oPHb8jy0Pvc3PTtM066/BDRukBfDTHB4A5
ZUGxkni4K6s81XbsBA85IKbVQGIvmRjNbVxxRkrYS1ejmAX76RCfnQTHdD7T5IWWHPhRb5PgS6IT
esADNYE8dxOZgq2b+xVdKW18EiGhGjmnW7qQuGwt9zJwG24Mja7iFOfPU6KQihP/63BRnhLL/IwF
GwsUxn6bTsnFCABCaVVKg96JfNbo4xSOyyaAfFyKgcj6oLu3iO8+6XPkG+XUbKui2M5uHbDfmMm+
pTW0rpzwOKPVX7PMgazpO0EbBgdInur7Qke8jJ/lZ61BKR2V8BP6QWQvERnyQJ1o4jSoHDL2Osol
xN2Lq4p50E5LOh5KDnEi/KD2ze4rzYi3doA5JYSrVVgDGvvqqxblndJJbBFgUilVzGmXOfQ9c/mS
GujpQUt855r91FBUE8pyyjKUlia+jl6zEBFnCfmF4jmtvWkl0UKn7sG2uobhSQwhuR8viky3JL30
oqDfYg53QWc9EpV1GLzkVo+nTVWXLzTjqfeLaaSULJ4n6CzmDJyw7/q3KPfulx9L+h+jEpTwjg2S
nJzDr6KMkTj3FYO46TWodTKMTFJP9fxJWs4Pi1wsPg1XJtJfi46VFan619CYry1/oUxojLSI0cxO
qJ/RRA+7FE9Ney47/FA0Kh3Ak+rH8tetLdoNN6ltzztvbt+dPrz3cB3JJTOe1i6CoBVP020SulRu
1irX5aUKOP/M3B5ZhbwxqPTnuh13vZipEuPuSw0txyvq3Kt7NRGHSre0k2ovIsEMInUiPakBD4CL
kAmiHYoY1Ng14Jchzr9T6CRMTPpyAz4sictmHYUNu6UkvRLW7Qp14qUS3qcdyvkEpba6MbCFrlNg
fXfI87HFDzXnvlZS3UcNHYed7GjTu5pDqlXq9nsyce37gi5mKdEVkRF7S4B54ZNdRWztzJ9QMNlb
njoGReZ7nU54zrS32xw2PAw1hhBOJ181m0z31n4yOoildmndCEZwSd9q60DQ8w4MGr5BfdPYJgAQ
Xo+G+I9tExEMhsn5xpjcH32jv6P+MTdFaeJvAiZjBfzNdUOGYD99ps0ECSbzQ9GEu3bIBj7dXGzE
nSEDUQ425l1YVNUWh1mzpV9DEk4izwbNuj22X/2YtcnHBCKT9IqH2Fa/4DtomJohnuYlqXrExMNS
IR4zZRCh8yoC9w1R/ptv2K14ebxFeeGdZ69+DPCRAA/AKx7Qcy0VRrGWzCaLN5ZPxTGy8zRVX0Lp
JBpbL3bMTRrEPbdj+dI4xp034VOSaY+/y9J2WY0hgCAN5v0uHC+SeKyhSQ5eEK5VSkmZ5/LCRB3j
T0jz1xscKjdTo9sINiNJE4LVe47OeDXqn3o31xs4DuyqMS+J25ykU/7QNXlrkZG3oY2QRPMP1dcH
YWGuMEjGaG1+snCtdRp3B22Qxr63sU1EEu2qjTsqbBjeuZq1C8OJszEqTp7X5exOteUJ8PXkLBFt
RPm+p5v9qkVmuA1cNvNT6uDdaOw3SJ5rJQsSTgjYBH3zWHtgWUAfaVw2KKi/RTk/VPW9A5RosmgD
jgHX4vIJVHIMguvgdbngm2j2uxg9thUeTEtDzVXSnOishzR1NtqUvCPn2Xs2quSUuPvOphfnDfr9
FNCJ4bAAHW0an6OyajADao95mp2r/gOZMQr6vj3gUD5MdWKRnhliUDQYHkryN1WHuaADYlLhQakd
j2gzbU+i9C19qgfbse/NrH0oQEsUhb0pM/Pu+nOnNkuIpCFpxgZs2jjlY6R0qDuoEoyZI7elg3mK
bYJuOSAt5P9p21nZs0N6KVNXTCKimL41r92VLi6ZkZ4Krk2abBJSStI9Kod7qdcx6bkN/q4ieLSN
dGNOQ7PLrXePPi55svKzYt0aoDCrpn5O6mSnmugkC+3WxGoUR6yKo3fv0k0yWxpFIRaANVPYd5VN
R21y3lrX/eVmH/gqcZcWNm5FiDQEOCFzhrlTMnVv9D2LK971hg7rqO/BVL/RxqVYdBPKyBboivqp
FfV7EuaPiCnuGmL0ssqaYaUG2aYnSdnnDHKO9PCoe9ZF6taPquQ5y/kDOFse4mlB5fK7TCFqhgWt
VSGlqBjDrHAUMj1LfaavAC5tn3Hgu97RMu6y6jnpx2MfP+qy/dRDzjgEsbaD2mXcJ2y0u6zt73Q2
A/yFWzIkDhW5Lbwu9CXdysjXtcG0vcHalkzMxKpE7Bp9psVcihuXaIpJB1WB2JvpVXAqyUcEdON3
zpRRJTJLwSHn1NXPpOt/qLTV1yKO78yoqUgiiB+GtvhyXTpIqdW9ErPiq1Z91PB487p4KTKOBV38
XNv9T8tJQUMWIwZg+BzUjw4bQDzCLEnfo9bEItUT5LUMGormQ/J6Bu4ouBmc1QhF3M2MdO9OT2Gi
tQ8JkbyEZAi9BolC6uNdFhjZmp2GmL4aOa/kVipxuDm8ohWEEb8YYq4E2dTMKatXGvobhEk6A6+W
uaSRvrc1ioCAjYKxmLm12/qG4IKF2qxbyAkW58jA/FaEPxUQGH0CdN5y8rFcdkokJCc6r/dSAznp
RIdktN6HPrV4qi8uTDqaZsQTD/1O89A0mHnxudzfQRnWa9UCcgfcg/sPQuBo2RcLJncfwYOJbaZw
gzmdiSqD+NLY+coWUHTDrNuHTivvFMBe4G/aZ0kkw1pqLwWrpo61eWXnnFtkY/1AGrC3CruBQWQQ
10PL+Hrcd9ovYdOfakMNgCJ8Wbbmu6IPOKjULJnI3wh5/NQsfgulGfhOwvWsDRuiXbh8Ct9GyLMW
jfSQdRiHlK/ba8faiJ9TcGXbsEwlhdW9nibxqWNSspjqynlmIlMyIC2Dixfbr3rEXCAMxpspDV5a
vT/Zyk19o1anoItwCRbV91QXLBlifiiSeefEyPhVnp5KyiG6CoxCWrcmiTtB1eS8myoGlIUhyBlR
7QJq8e103Bc57Hkm/BA1Q6JyaYOsmB4Mu1KTP+o5Hg61yunSGcwnnfhHLea7jkPkLgDJjKEtfeAI
tIRiO68Ib/bg9z0cbBFx9zqhVaXJjLubfEMvSMrsbieaqxjyRpYM+w2/RubPJesKL661LbTosa7D
2jeCEoxGsrXLEN2qehUzuJVhNOeNhjBJkZgtXKJzDMJxePY7ZNNIkpnerB0mrgyDTpWiqiiVvDUC
9BmmOz5zKTRsJvdCDsMB2c+D5iTPA7YH+tZstXHBRlYHrZ+MQ7lBHrZEdUPa6gr+cpaoQ4F2KCCU
a61Uxq3CvbKa6pRDnqMhmLI9vFBJUe+r8DDP+HJDCkK9NhnPD4xLjdbCS5va996EMKSU8U1G32rH
zJkkeyN9lJX5UYVpctblwUsXjHv10BnzaYxC88DIrNVnXpKWZA1IjSsga+lKhi7xBRXYI3T52DYT
tFJ086ou5xwZgVDxxmdioVeYSB5b4q3qXthrZvgvrSrzjSlfverTbh210RRAKl3Ej3k8PxYmbbqG
mSVk2+ExSB/cMjzN9EQcjbZYSffe7rJhSzTfr2aeGSnFg82yPGJrF5DfZPdLeLm9wZ5DdK7+bGlv
hKN+6xYwYuLQTsTdYqfp4/OMHdP3QiE5vpu4jotbMWcvluSyLjwQezTbEpCqOW6hrWaDvuuqcI+N
47Y3RvKJJkFzsG23AWHKPv1o6H1pPa9mkxT5boIHb7KH8KpxtkkOqpuWeWCEYSzABuXt7NFy92Xh
7NzxhfYMPUJbw+TY9h+FYCxDjOrTMDqvhhhfaEc8d8Wi2629Zqfl9u1YdPSipy+joSObdRxpGqY2
YWbH67wLCE7QDnOld7vU7YaVMYRywx7KZZqp+8QG0EIIFCzhFFpBIQ+wm6DwuMn7nFG1dfkrwE0u
/u5NRd62aHEt6lVALjBx8gzEb6aRyYFeh/YDs1nHLL4x0LrrNGDq0XVjshkoP0NAsYBp79wY8X0+
Y5Sc2LJBAIk7ooc4aNHqlOaW4J5dP5DYRf7AxzBBLUozkmTCZM/eF+5K47nzLNxmgsMeTIRia2rE
0kLmSmQUcTrrH7xCPPXOl0pg63ku0IWAFnbbEeMO0afJbzKJN6fl34xkCfxsRqJNMJ+v4TS5UGpV
CIu04nCfxrbfejO9dKXvqfo0+n7+QCHWjL5d5gRCdasIYwpxMRicPfIfNm20Dsjtq4u09L0uNDZu
bH9Y01it0jyx/T42HiNLbw/jULA0T/Zr9wEwI9rjvGSYTXycY+hklJL9mrSUXOBho4CSNh2eXVnf
RMKOd+7i3oTYvJH1cxyoGhLO/GQLUDfEQ8Uc+AB7tqKyNt0I3aDJOhKLTHcn2pbJWoEfryW3lwHO
HAaCm/VOEuG3MYL43XZFfOhFf6c03KwN0K4NqLVkHcXjtJktufMKvGuaJJDa1s+JZg5+RHsFOSXc
oLIh4G8kddrI9gxzAr+chn4vtb2o+u4hDfnNRNKj0OuZ4YYQFPXx66o+/p//QSDjJ8evBi1b+0c+
4z/e/bfdd7mESar/tXzV7w8voY6/39s8/Z/L336Vzd9unraXf/2f//SFfPs/f/yifv6nd/xrcuVD
991Mj9+qy9q/NMjL//zPfvLP/MvLVJF/+f6Vc7aJVdvEn+0/pWCaxqJZ/n8rsW+/h78dvxv1Pf0H
X/aXDNv8u6cLpCQWc3npmY78hwzbkX+Xko+7whLg3/nEXyJs4++mbTiOK6QnHMdcCDUKfU/0v/+H
6f7d47vpOp/RLUNHNP3XE/CfEGEDw1lgN39kbC7hoGiddKljAWHcAfjSon/+zyJsUTfkrnWSJW8E
pxpN2g30BEBW3hitk4aoaRXGFuJbk8ZfHl20xg42WpwTGZa3my4N6gsymMcurPVN0ibpuUAlQshs
29I1gqg80iNcJ1mZbNWIh9bt7DcrH4MTqK3bphzlFo61eQykfTB0lbL82dXOfE2GvDl5qqRjg6OP
B5gDdFjyLSYutipB4enF5vRUvwdG8tG4ZfKgLGYjliK4i/D5c9mkL6KsQZ5pHnlfqg82SrGNZIkG
jGageqUuuHeLtr0FPHJxq/kGg4vaNWOoDpAb2IT0F08KzSd2JAZ7Ov2KIV71izALX5GoRtqLmnVs
LcUhoQvULhzzuz72ggtdtU9tSN5q0yMQU3f7+xoUF8id8tBmTDU02GbYdo5OSgXMLpusbxrgYqUw
k5uEMdJG6fAcXbymqDzKfDuh2obSWVyS2XCAVlPTSJN2j1WTxhcm+a4Jh+epa/J9MewgARSMIfnO
lU1DBD97Qc4Wk86Shge0htew4qCuGu/S2IICwbmUdYIPnL5pHmFtozOsFVGMaxnRT2c56xq4+boq
Z45BfcAgj9pfG+rKLzoJT0fwXqO3foRDusdR5xc8iRtEZ+RFhkUP9hzRD/N2SjOWqolW52DxRt2y
YbY0k5ZhTJkMqxYL59ap+OZZkJ4yE2Ot1xU70yRaqC0fSxCDKzzKBAg3PSq4EItlrqM5W75isB0N
dBuARDchItpL+Fg+wslrpbpv22mvC56OxsPJTMA0tACLJNPmhVQdXpToMLX8nldb/OhZ+7mbX5BB
4P0HC4rn01zNk9M8tayiQxzc0Dyyz27anocBvTeHjmEzScatpsFYhs3iKNLR1wBx7Kaep7fPn4Uz
0upsbPDOlUmH+Ti53uKONVp/Hrg1Ki46TItnrKGMwbERzzUBqPJYRvOLGLnUGiuj+qlH4tBFsOZc
1s7usYUiz75eH8yIKf/oubuQzWgLpmEq0EhYDgxWAT9gg251bQ+mdjchXy7mu9JynRNucoYUbYYw
lmmFBFoyjAyTUg+JUz3EXPP98GHbr1Vi9E+d9kMaM6a+3pqPVofUtIZlB9LSPY8tT1I6R6+dSrSj
OcwzZvjQJjUPwXdOORAlonypnXQLRQWzKoe6/QjRGnkiJ53SaJ5CLoWzG+jM1Ft3ixyiAbGsr/PG
6Hd23j6wuYldQCzDChFdsnLyduacTFxuZOubptEqSBYaWG2kFHGa7sqgNHcM7UiB5OJhDteDiNaE
Me+bnBY9B+Woj9x1ZnI6nXAEMr61N1Xp7cE5bNiF34xWPjRQpfy4yZ6mYQ7P/CrOOrzHxN6tK7dQ
Ty7zfGeioDGcPvODjjhAl5d0Q+rEt10GsG5cnYtF8t9gN8htqtneLnAqwL3DJQszaBYjwq8gi5CS
gc1TozJXpdEXOzyZNPMH2l3FgDIyzz5i2NtIlJMvJB8JkHXkY6D3V4HMkIUuJNekofXMq4C0EYzL
qilGbUvh1aPC2Fu/QhdxVDDwOrvezPzXOM4OZC6JjfOMy8Jk5hClW9fpmT8bi0y7mv2+sUysC+4L
7VsuUdeYH9KC2aD2jX73GQASulKtP5h5TyNbKZ3J5C6sy2+XuOUqKORJ6JrvRvGHNi5TzijbIwYR
B1vRuhdl+tEojcN9CMInNje6o2G/aElrlRU3UCPSu7LFh0LyPPfpmJcb2blExo8nKJu5by//CTht
zjNU7DnWwkeuM2+XSo57xQLjJd3BT1AYrIo3YQq1DqMOHsFUW1jC84sLTHS79AU8k0uhQCB0KAIo
xoSzuysmxt1Nani3DK/oWA1BsrHKKth2hRMD4EWnmiEf2wxx+J1o4KW6ZVGNv8KovwkrVLuapvcb
yB++coEJFFo+bQabc6oarR1aF81Pw45lSyuCdVGGtynmnZUNCp1gN/cXfhqg7xRMyBHtn6rS7XNt
KAFLFnrGaAY6dKJ6Z1qI2puciAZQtsY5iBHyd2afbWmBUMZOVKIFdKqwqR5Sx6rukH/F5yID/61y
Uk8EoaoeaZ5jp/cHqLzaEid/zMn9fWhU5awSdhWt1OqdFWrBQ99OtwjjaxrGMQFosfuF6/EYagIM
QxuNzCjFr1nQUA9y/gjKJEZSca1ualU0xzllaWq5PTnRMyuOY8ZRbndS5fiTEmzaprNcLoN9HtER
G9HW5H1BisCyb3UuPMdE3XJ2bwHu8P+mmrXOOWoaSo+otG8jm3rLHJHzI4Zjt1+ykPlvY94/jc17
r6MJ7dOZeUY/EvWi1+m2a/DzOGX8yPQmZS59Q5p1s+Noxh8cR8+qbqJtDmBqmfUP6+vNOHf0rSrC
DJoh8EdiJjbSDf0qpVlp9SPUinFe26PxE6g65WPm3TrBiLekQVOjOevBo+ycQqw6BMngrtURRtDh
nePxtsOUD0As+HQtS4eejowVLkywKgaFHYpwEo/nc5U7ib6nLH5sNfDCZveE2Gtn2ZmgcRm3a1CL
77NgUIm5lJiCBY4HGndDyTf6rlUACk37fgEAdZsahLHvKuMXG7NlGNNt0k3aFuzrbc6IfVpEM3Hb
IgfNm5+m2XJhsNqmQXVWBl1oy20QM07GByjoHyWYkzPytutWZkZFexTErVCZx2s50JEc2c0dI2M2
pYsdQv3gaEQkhtPk3KBIRAoXA9ZJfqpYR9CQjAYjpAjtnrqFgI2xCF/82uLJpXxltLjkgm5oDv+o
NDx+g1ZKdLBSEm5818xtc1MaEg+gOOpRtFYscpxNAIOzMMBzRWaXVQdDbGxr0YtO+sLSidfJIpGp
Krs8MwXjBe2GcY2gw/RJ46CjFYOGgaxc3jUKh0OGGO5xcttPd7ae7Cro7w3sF41KsLIVTyWKfZqK
sTqlRjxgRAM31Mkz0v9jzt74WMwmo8G09faNnpk7coogENPLj534vrJq1GzpzIpKVpDVVBthB8Ol
cU0PGIP5lQTF/IR0cRqV/tSNOIvD/nJ9gND3PGFSvx0c1V+ssbAxHYX9PgjrzLcxZYGBCfRd1SRo
tMkmkTbfqcUo8oAWm3GlBbDQlgZrYMwTURfAzMm4J+FPZ9OWwYUtsbwFZqJvwx7WXiRH56KHgmAH
y4E2mxBQQJy4c0DjIW/aev5pj9LzjWLSfNUNVNgp0MNlOqXLSV6CNN3qhaHIGFw+tHRwi0EvThNj
Oxm11iUNuTlUXaK6Q4sJ9qdmfKRpEyCJTmy7qB2fDY3b18hIXJBky3AOJwF8igB/Dby4okUYUH+q
ypPYUwQiX3oj1Lh2fOvl4thIxo3OfE4Xs8aQcrumaLR0sLghsQx9vSTdkKRbzr7G67Y6127kPhqY
7Ba5/HOWZQ6tSuwy2A+2aJgeJpTQTjcEa23WIFsC9S7I30IaYk/reWgvJtMMr1a4F8fYIZniYNMh
9Icu8Djww2HH9/OShVOztwTqTYhh0Z4tDsPkkBnIbYwfg84kCDHzLhNUAEFXvtopalbNZCuJerFv
mTzMuPdDDOpJV+9K71SQuTKyax0Mr3hGHzruUjvkKYj2srN3uc0zZHBc2KOL724pOB4KMiByw2HT
83p9g6WWViImHsvt/aTqnG0Uu9Y2sRCRoIC65GORYehkWjm3ZY3gKdwCgZiOtTA+MhaKTW61xio3
mdFB7D513DctkDG8gXO1BYBtERZTQ0+b5jl5xRfKAbGkTcrCWvthrGurEf/6NHYt0o2JeLSx/0re
FB24B84iDrlE2PfT5izNiy3RTzgOxOV2OaEgbD43wrnQi63v6hkcRyQ/OJy3vjVjjrLH7ph6w4dK
K/OB5ebULEquVAzmwocvSMQOmzPV1Ah4kHOPMPe9Ris7B6nkOemvPAKvM9rcAphcn3QmPkJO0A+Y
2btM09AwuN/S5t7QqSZzNYKsqqu9q7lbLR8eSF8lMBi37ggxlLkao5DXUAIZDGO1Q2pbbpCoIqyb
ZiB7utrIInmSkfHqVrwieZrSrQLGZrqhhTI3JPOHUIagz56Csj9rTfDm2jC84lE99UUAh31qv0L2
3XlwkDQxKVvjTHx1awrUFCORP49wvsh0TIk0YHBW9VSxoyCPp6ffKq3w3iaCawP6fEDQndIQtqki
9MzVz4KDBH9dCIQNFMY5nnvQqJpzUO42Q+T6CFhm2QYFFCq8vV4Y/6rCcotdEcFuHFSrOiOGKPpy
nEHu2owcJtSJ456WZ793+I03hs3WHaQRPMO20FfrEex5Y0WUt6Xj+AwrcDR2wXMaus66T5vDOEuH
CmrwTg3qc6+LaJCySVz62d1hywLj5tHWREq3wRdcnbywOttG3t4NpfXTFSa6s0jcWiVstpQhAtND
PFcKo4feoa+1J2djWVDlWkSHd8Ns39VwcblQyneOB5+pQ2PUoH7wAGiMhH/g7DnpjrqES1YDR7ir
OhTkWtq1zP2IaJkt7UUWEvYVNxfNYpaLWNCFL/Kcba6xObXUhp+kBoukygQxYQoHDBzunZESZ2Vj
2l4nTuvczELcKJJCz7L5sJ2uPVlRd2PW7hHABMcGYUe3hegGn9NhffBi1oeuxunTDbCyaC2BPww4
Uru1BoOIU17a3tgaHU32owNXZMAVatwEmkMwlWHjV8UHXDBxY5hXcY9inQakDN5Dat8FWvlZG9MD
CzBTLO7YTdRzChtaVOtd0sO88PSLrD/dBq9FMHfFPq8ZmswSXWPFL6dDlCmVDcOtQ/ZMIWPNzK3D
Wf8pCsM7jh7puXIwxTaN2MrDjlOjFVjmqbCwxYjOWMPj/0n0AZBgFOhNWW7xkQj3cepwRliMv/2s
cZnEQDGOdPzV0FvJNpvRcbcW5+w5BC6Eu6EmkWxSpyxlKecUZui0CcNoRaYBgm5Uang5nEx5u9mL
Qs4pqCJLZdykdWY83C65bRSuL+xcv/rFx+dhEqnNxVQBRCRR3NxBiOPWHOhTjW6xVyWJxy3TaChE
1lPeMFhyLI7kM2O8tRh/IE3SgfuOO8Ogg4brmwPD/G2JQuNOjN8CDuCFVng7jiPvfVuqtURwtGGI
G+DzSSHtFXC8zIxiQiqXVWO2Pnvq8C7pGh9bJvaC6MMycoPx2KhtyJtQa7ccM4QMMZYijoaUfj7I
rnzbd3fS6Z4IzjnZ2ZjsydIDTWepFiWNvJ9H0kaAJofrqE5eYiaohPWEgnlzGhxlmqer0nmbHb35
md4VFkPvoGyiTWYv3GLtM2ppS6nwzTD5Bh7n/F2hlZgYqtD3gBg4DC02PTqguad6tYVNcRAm89at
IRAmtLP8ZvL8YpQW0RT8Bfi+MNQThDeMmuaHWfIxg1deIHfhEld8wobsLbMXtEtimW5WwWWSIAZR
8/24VnFJ3bkbchICNrPdHIKrlSjOUXntrqWEqwK+KyfGqH5uG33cgpv3SDQYj9H8MBAYstbKTiOK
ingrJnu5AjcVJoBbOU00uyVhqlrO/WRacxXVwYnyTBIEw+0L69pcemgICMxVTqsGPWSF6QBTecjW
76t6gHaQ2z1kUesj0XrK+0E/Wsx814UoAe/nByd70gz5CnewXINq8tZFjbQNPUu4tCqnnsSyEaDP
fs7tJ69NgQkNPbPCrDb2oVVfSJIOT12S3wcTctYsqpHIqoXEXAV3GYXTTV9OxQ5M/+eQddExUNmT
1U3ZCY7lQ0uGR4dlHORe2K1bCm+fLskMLIami5dG0yOk3B8d8m9a69NtpqqTAihwKm3Y4RN+gG1n
dCQDVAuM1iAqsRqfYkCMA9eISgBZhRPoateQp/8eUfzB5zcNE0LL/39EcfM9xp/lv4woli/7c0Rh
6Ats37Il5G/dtv9vUoyhexD6TYcxAfWoI+zfpBjTWb5Itxy+ylmmB78J/SbzC+EZtmsaMPaFYbn/
lSGF6/0rsN+DN2OQumJJiZNNWv8yo0CFlc1DWCRnxU4W1nZQrrAgzrs0G8+Ja7PzgJSCaicIilzb
Hg21yEHpruUBYktV+3UkP1EzQIimRBua8XiVq18fTCsejwFyN5+OzVtuoFs3K8B0XlFD5bq+WbjA
Zf3rmx2xF398/vpuytaKoN6DLbMApspFQV6ZNQnyHcyXBcd2fTCUQnx4fRO4bYGr7+tK0vKucdTL
Axp/SG//eOhyk4AOg/nqNRDgSs+65gGU1xTh65vtvLhgc2faIMEjmv2az35lpf3j3esnFuMQnu55
Hy9wuXB5MJdw798P8t/ZO68tV5Vty/5K/QCnERC4VyEvpVPalS+0XA7vPV9/O+Q5W2tn7VtV971e
1EBCXiIi5hyjj1bCl0d7TlxajooOMuJyEc67oHmU7RTW5+UqIOODO/qcGctull91CzTOXMB3XZ5f
8CRUW6/TZ/HjLNL/3LTwlB3iAU1DRWVdr5GglTOJbrlYdqMQcYwIkRAoNMlPkI/wXtVWR3VdiYbT
nDOVBMxMDM+bE5R+4oXF5K/3TC6yDLtMCrC2vSOu0N+OdbezIe+trNkEWrVhs0uG7skjXlOArd8L
O31qA8498E9uexEbuxHdpFpE/j1KsxLsEI7g6iTnLfLzctQY4oOlLN11JdxUvey2eox8CNJ+usl7
gA5IOqI5m3yJfVi+m8gsnyFUlN50QwHsZfn+/GkKYTVSUGnuZd6bTH9nGF7fUv3y5ChdFuG/SIIh
39gL2yO/5/a4bDl/bV2v04tezhTNvx1z3b3eb7lOdTyqPCXE4mpsC6Dt/7nb/+Vhvt68PKyvBQY+
q/k1ft5O8uEEB+/6nMby4q771+f7n19XsbZ342zyPp9xeYC0Uv/90Sy71+u6BLmTYjhgaNG48wKX
j+6Pj+C6/+XmZXfI6ESp2P7Wyy7gtmJX0RNL5r9LOP+/lovsr914wZ9d95ebqywig2G5z3LL50HX
e8oQcjNmQDdgVrD6p4f9ct316YtxRHv55eZl93rM9dWgsmswjA7NejlkueGfjrs+nsJ0f1uRAX29
6nrX63XX93a9Lq61u4pFFL/wgNdIB/sZVQtefaptR2W2KhRYy9RNKzhFVprSTu7XTc2eMX6jfxdh
CtlqZklzQRW+cE3kJ0y4eIzro33ZXR4rtoC0U8HmQIc/G/D5+clHL5I4LHA7zE/9T/dbrvu883LM
8kI+H+G6f733l+vydNAOcaXmh54izbHw3iXiU8ifjQlFk1YL8ezLfpiY1Iy/bhojpNAkCTiZfr0J
kz2zqd2SAB+i2aPsPzeGwjCTiAs55y842WoZEv44CFkbh15Rs9dDF9xsa2I6H2ODOjCgwWS+sA0o
mctFLULO0EKpoGyM9cNy3XLcsmXUM2jzur/c+bp7fZh+9mwtuwE6hhW6IIMKGZ/OF1CxkTvkT9lT
htey7I7LIagPjHUYUwEmbq05cob+8+Kfrmti4nYqbKvzZ7JQd5ctbf6fLlvxNP9vllt8MewL2Ykd
HmX6sCE+FTqyNr3HLLz9evDn/ZZrleVnTet1GxEYAvIfu9ty0eJWgdjiQ6WaCbLmPLgtF+FMlV22
lhs+ycYF2vtq6A6qEtTH5UKziDzFh6jZG6Ik34b5o9JrGjsFaIijr5b9BglFiACdOpKF3o2yNae/
fgFI/nWxXBfkxnc1GxBuhtp0HCxvOnbzBT15sctg19R+0RwXXPCyFWGx7+hxHRYMej+z0MVAeOIM
fQ3UlAwer9OqrS+nS+XlcjVG2CmX73z5fsf5S048YCGr5cp2+e0Yc/ZRcprIzuD+ugZqPzMLrMg9
rKDlk1g+GA+9nYQvv/MmVUIvduRx2QrQ3n5ujWabk+6FwSdNM8jnC3VYmySIXWaA+VEdquKoBfg2
e6liAx3Leq9huzIGOfWPC9/Z0BV6ooVluYZRgZh2qsjfhDNoKA4QLQxKC8CA2JFjQr71JrTp/Qy2
RbIqNiVWy5gx5lmdXGZvS8DJsk/h7D9XLvvX/JNscpjnFTTqXT1H2v+5f7192fq8cnmQZZ8yFA5f
rbn5fJ6JmeEa332N7Vx/JI863Q5KM03zSu/fpsfF+Ug/EFFdr+9FujeFbxBqye3LxWKPXLbqhex7
tUtej2nwSCWrL4cvD7xcV5m0TLVJ9ShtYdZcLqY25Jy6bPIrC9Dez9Pdf7x9NEmhzHNQwF+OWY7+
f7huOeTzWZa7eGH/03f8Csb+f17OsnV9q91AsAspBFQB5g9i+bSub/fL7vJGMRQa00MzjwrXCzEP
Qtddegn50ZtHFNF4W70aTH6w89CSL6PZ9cBlC5AA49r1PtebPx82TPRs/+VK0oB4uC9Puxzz315n
Mod3KflsTWKvKFsxX18uGr/iob5uLvtgGf590Neba8Pgq/zvb//jQb8e+sf+5+Yfjz1oA/86pQWI
OD/1/3b7cugU5vmhFmRe/dML/+Paf36m64uOR/FEgzHa/vEKls3rIX88xHLL1/3lyj/u/nn7H69B
T3YSXMIxUjB4Xi+Sv3ZTRC+yVEZCOjniev31WEuq3qaYkvfrVZ5stKNmJKnuLpvLLW1ii8+nIA40
O6bhbmTmelwuhtGhvT5fxNEM1V82lyuXm5OmYDV8PXLZCpIA12+C8DW63mwS/QJPcX7gPx5Om13G
Wl8ABF42l9s/n2nZj6rpaSqcZFu3M079evdl64/HvL6k5dGXm/m6L4rImq1IBwJGK+1l+a9c/xHL
roSIk+0//xdmF+F1vh6lplCtvZBZyAIR77vKile4E7jsDQzW1wukfYHrZC0G/aGUDEWOgNGcYwpY
LpQObfxq2Uyn2FBBpXCT86tqjZBC9AxyT+YfLhETrIbn6dx1Nx22UYQr3kblpbT1kbzMdyY7VBBG
He0LOqCxlT9pkaIYmbtzub82xKOfArjP2+4No1J6CuuR9jfRa/hOwbTOa+6Yh6Gj5xCltAGND/T8
7xfLCn8Kq2CDPiPGK5dFJ7VFoBD7THCDWD+aOoM5Cn4gt1BgFSTnvTSfE96LYQwnklK2kEu6I78d
UaXI28h7mhQoJFV8d127LqWIZRWbDka/KU3K4U7fieP/r8j9uyJnCvF/rMjl0Dv/l/tR5QlwzL9X
5Za7/kc4bPxLGiyUpG0alqaZxh/8Zkl9TVCoA01rSlvO4Zj/lg7r5r/45Qlosraqa9yNe/1HOqz/
i0PhQWt0olXCqPT/SVVOFxoVw79LhwUQC1I0DXyo1BAt/e/SYYtYlRSNb7QPVUPioSiegZx6O6IT
Sf7T2odIt4IHP+qPuImSndqgytcLVb9kbTrL8qf2aODfivvMvFByc0Cpadk2pCd07kcEFT3S93vw
BzbJOPdm6299SoCPuYIPOAn79Ayjq3jVqxtHxHhV1ekdA0CG+64vbzWokaeYQg5l+XpcNaGwHkoH
3iBqzfTRigmq9YEsjsLTL7amjNtGE9rJyEPnZHYgBgU1xrUWULUvEOKv8rEGtOsoNwFeBF65mZzw
hiX7afBS6kNj/6ZW1dqj1P0txKmqlI2xKaoEHFxq5q/jqIGACixUc8l8MvFhuzFDWgXKWNy0zdQ8
1yltK3DBpAfYkCxMVQTPGcHYqZHA+Z3SEwuv25FoGy+Qh84uPxzLIUcRxaMoiYdOQ8M+R8Rc7qpW
QU6wKXKg7zqVeDIuBlKjgjXRM93ZSc8dSM9TTXClx4f1ojZECxWmfoic6Sk3yUhUDPrDlIh/gYva
5DlPp9a4blCl0jlMBkKl0RsFyAtIGr20MVFclvbYW5ob+jLdZqqAN4djF+jAOapb50U9RQ/kJGf3
fjsQ6AbAKB2oQ41pRMJ91eZ71Hs9yUJ1j+bc4bwPWE/cy6G7ZFUnbtM2GmiHJMHO4S1o5lmxEwM4
f7lpcgz49GbS/djY2rG2QmfVyip68ejsUGPJ7jE702AoRc6C7yf/o3IfR6ncW6Op3qHTToAa6U81
UKdqY9UssoL6ztZSzbUMrzg4SA1XlUH4e6E1w9bgy9k2DkFP6thtwaOTdDqUwGVwDq+yFNuIQktp
38R5QKvTCE6iV37ntfqdLAOSpv1Sf1BZzXWejiopc2DeOcVh4EFdMvXoD6qmf9S1Fq5VWGKEhYCz
Vch92zWmDd+ic/R7vQAJ5HRgoqnlvVe6Gp+L+cKampMXd+E+yFo60nHC7z5wVWrgRyRbxDk4lymx
ZqfqoEFpMNJ1neDuDWX0GIcAbfhlHW0PVWcfjUeb9Jz7cI69Lm3zYdBhpIqATqQ5192rFDwRLyPZ
AAanP1bWGM1Q6d3j5k3XqWIh0etUvn50dFD5rHVAIsu6yceXbNRgKfOR4xWcSqIf5++0p13qUa/T
Up1q/ghLzGqLjSiidvXUD1l7Gqrgu+4BL6pKAi8NEijJFknWuYoHim42pMGq2o/TBT3cqSwL695S
U5biYn77I/6sTM+r/aCgkm8k3mMUcc6mIPxqnWemXNeiwCzcAW8N+/hVDWR174B/MH3cPJ6uAyuw
XwLFI2y3D7AOQAXoTD9/S3Oxs6o6czPOwDf8d16JxA45cyEmEbA3p0EbD/gt+HGH9CG9IsAmpQeb
IMsTVu6eSa8XdGsUBRb9Uzy7IBDttZfE/NEkp4kqL8x1nwzarR6GJcGXAVLr7F1KGukk/EY4CFGx
PysEnDQybG9yDdPmWFX2wWmjDc655hjYEDUMBx37kKEBJV7OErnq1hCaSIdx3mwHstAEUIhY4PSb
oKKe41zelraSfwsjnSg0a9uWenHjI8u4NcFRXooQG3RiFcEZNyWwKztAwmAjjEbACpxASdu7xqq0
BxmrdxqwNsC41gMkBQVK/izE9EH1Qo5epTZxqX0HzDU3Dn4Rvfg9IhQ7LexNts67CEBy7Rlz4Qc/
FPTYdZ3Sd02qEApGgKcOrnq0jwrluxEBzYo87Q582FYGGEpNUPz4TKp8wziUn80KqdPYvqojZ37x
S7UC7a7g178JVIwntUN8WDYv9f0B/7fvTJrrt7jwwk6Szl5rriytD8QRzovujd6trAQ5L7QbhsLr
YQYCTOsjUFgmCctA/6g4m1O0BRs13E+Bnb9HRi/v6Bc8zyliKVrL59zaICoEaiIsYPGCUEu1aX9H
RJ5uQUIBrK/z4GxkJYMHSWH7NAaXUNrxWxIycwwH5WR7wZpZafxUjfj4iTUINPsZM8tbarWnorCi
9RSbAZlNPc7foCWx0+CjTVOLkXYqK4JG0qM/ouyc+vEdt/o7HBBQhtBhUceWzsE3MseF6IAfI2zC
vcMvft14TvWAe1GX+k8/J2seI66xh6xzT74pFDNmrI/RGGtuP4aXQY3LHYz+XZZFyk0agNFCuLwW
hdOdZI3TLiyzNy8wSjBpKeXgGKZ6Z0/pbpgIHey8ot2aFUorM4C2NBn5U5u0upvV6bAzRe7c2Xq3
V/FMba0K9ZrRGerZKSHs50pj7+zJ7Dd4SAjSIhtvbQdSYEWAKon9R97EufmuCXUtOlN7xrgxIJ0R
91OY+m5FV/SCOET6fY+3WHTHxiMYtTU0Y8dIjTQzIb4WYeJvbRw/0jYWL6M4qV3mvIxJf2Fi9DFh
7nPLsXaw89bPwAvRJTW0Ec4TkbRFbH8EsIOOudK/FfVREboDpRWEHG4kUP1SnD4HEmuMDoENzHGM
LCp4JZ2qqmZMbFtUf0naiHVcYbsJ4NbfO6RsrybtQytV4yHu4VcmGIvPWqyH26hkpA4kEnboI/Ye
YgvGXxHkT3ClqIDBvdq02qw9AEO0TxDunSqMRwcUIORNxeNR9RJ7z999lXn9DzOBsjR5p3LwyIUU
drSqylhc4sRfW03nnPSS9hhYM9b3BHRZ8FZaqV7wVA114Z+kCI/VyBK/iBt03bly6gZv2orAJEmz
LuqH2vFODiegMzqd1g0QkezqqjbPdBWPZkmmZVQghMMm+qucSmYFOJPctn+Ajz5tCr8eLr6KXgXT
5FMlZmyzSYoNKhp8u/5OsXKA8dF7oqvZwW7Gn5VqEIDq4OcOGoG10o5uhgl9Plq8gtcT+6zmVAKF
OzvxiCadszT99J0FlL3V1Mktet92zVhTb8OE335eVNk+GAd1yzetQ0X+Zjt4XFZlDukN5bt/6DGo
E9HnrLvcbu86s2XyGPVnRBdo1HqEKnVlyLW0S6wHnRacTSP/hU7d2+YIo80AUWYtZXaoe7u61xXl
tc/Ba8rysbGU/JFe5jyNiOG4uZO4RGkmtmpZxus+brO3rtwgsvQHZUKzHP+wIqYdUqtRNhXWjc28
cF34RbULJqjclvMtMy5KIPs7tFYfcGbbXTrtVSJRXVVE9YOAjDo0jXWyk2SL0kmcVZwtMslOMHh+
68iRzo2HrjrzJwYFK9RxtYARjjKIA42AUh564yYTkD6bKmrucTAMg+z9jR+12J+n9JzyKbqmNRAk
QTgFANM4dimNj6tO98U2scyXdPYG029V9ylAIgp8WF2GTm1OsZG4nZ5jGElyn7i58VnWbQgB3Huy
lCrcN6Uawnnq7wLmbquMOIOsaHF8N/znmznuSFOeSGnSPLt6s1BwMg0quqi8K2S20f3+wcHRcIiL
IwijfK8Sy7h2BFExhnbM5xl2GZEkwEQGHWcFEs8zu+GSyuIlIHOTcJXiYHcpY2cxXWKRrdQwGG/y
sFoN/jDc5z4+OD0UB/wh+kEhVtQxbYxoCpPwqs/rTVdDkwyS7GeWMeR6ih6e42ykZTGSFxI0lrxt
7A6d4ACUilUXyiBFx4oY4FsnGhpA2zyi1HH3mlaRPCyTIV4vKEXyPbqmeKzDtphXAdodPHWXuBvn
bMV9T+JBEe4qrcBxMEMQRBhtyyB5iFMZ3XD7MTFtyOlxniB8IIskNCZw5X1HJjKkRneZlPVWjy6D
FCk+Eni+RRM5J7VP36mxQAxXsuRctlF56DIV37syKxtReGWsiTaONYIYh14PSQiYLQ72aGV28SYq
8VKEQ2I8VrqNpDBHDgY9otjQPttoQCr6i+6M4rayWD3NNwJOBbXWF6spLUaCdLCHOEZ6Id6H/y6n
Y/xjzSH3IdmOcK3BPETOtjWo+4damTCrdA4KnHboK8yplYpI7DDNUWvzqywVGe4CXdvTZrvJHAyy
PDJiVrXb2KNN1FD73mnMsAzWAVB31A1i6t+WXdjr2mFMTZr4h9RU/pB60a2souCvgtzRzaSJXamG
Z9FPVbjDP1+tGe5pjwH3TZzuoEFbcjExa7d5IRBSg2eEjK9gdWDELNeJH71FMRYVr7YThlhOA3x1
mzp5icxyuqsnzVjTvqoOTRm7U+BjVc/7fm9WQsK19kkuyLInUWRvTjX72Ttn7zNhRFbPud4jxfok
h+ExVc1ulzeqvUs8vWNxxUg3sGBRk8La49F9mkgYgA5f5VsI95jqHcIBrMfChJqkFTQxirjF51mZ
FbNpryIOQukIYxpfHbSwt16DySDBy0H/g58llEFoCUTuIIm+KcbiNUR8y88vg6Wf6eGpyMZvJDtD
XpFjfkIQaW7teoYDTh5fKHbH1rHlqnNM0hTbqd52tnmDoTc7Gj3woNJDJJBA4TzKIT6h0igPojR+
CrvqNoOHSQvuCbkxIX6qgbRVxtVaX48dlHofCMW84A7tMaavlT6OY8wn3gmc7xFhrVEAicLvfowG
SMAE0p5RSvvcsPh0gxrgnpOW9r41Q+es9vzVwhThaD8qKOtLS10XMW7ZOEYPmQepviVbqHaDyt7X
dZHtpSDxIbRUFMyFxsROmDjWwvxGkRT/SKZi4Yt3Axo1ctba+BHii/RUUlq03sdZ4TXV3tw5osYQ
FjPcN5y3t9iIP0xj/FFPKMJ1sMP14NwUHU4JiG8O6bfKoRjieo/kWl+3lj5cgGCYfIcjkdpFzbK8
4SRcoJXKtMm7GbzunZUrBySdd5zs5hV7oXkoNKO5r/L7LOx3jOLNncd4tJOUctZEmMx8GWfXQqGc
EoBqfWe5Dc4VqpbAstQqBhGJ3hYH//TLxgS9HkrIFkPBIiwa7XOiKeLJ9E2db2RKdqEF1jFmbcro
kV0CrzrohtbcIVoAV9j4wc6047Vjp/Whym6hZsuz1lvJIYRHTsh5ptCMsWobRMRUE2HD4Ic4Mtyl
HiHeikxIqKnhcI9GJm7VptgqDuiJNPBeAlHvWrWIIWI77VrozHbQ8mAIIU3dSXdhXMS3rAiaXevg
Li8S0rxJKUVuPto4dHWNyNZ5CBwqTT0DOn42q2Y4Y5gfujHeT2OFA7UZwc+TBh559ZOJZ7vWge8E
jnHDumMX4bu4bwb1UiTKXM95iQcmXappo+kmgIk5UcpJNQBM7oBvfwWmUwDCcRkup11JOOwmr7E4
hpWGOJ9lZpoF/YEQgAeR1uI+t9+7umXB2uf3hUi3om6cTT6lxlphODgIfNpVK09yypT9mI29m2rm
sI0LilSWVBz+xuFhFDcty+EbBPxvSaPUL/T9KRhk3xtFCR9lEr55UZeefC94X0YsiPLQiDJiW0SZ
bQlSf+4oxEzCrB6DmPOLXuk3MS3KVdA23Y6THCZTQDh+8aD7TfISwK5eo+nvdTJN8mpEveynuzTs
tDsE+Zj8as/f5fzIm22vAlo183pvO0I8TfhQWIioe0fhR81YfYtvkhK9AphnymR4cCLw/zrN/gN0
Wmtgvuf3Ytz30LZXWHTtVRlp1JqE/9ucrPE+Scy9qiv1ZWAKqCGQNVpoYKif7SaidqTH/tYeEmpT
MgfGFv2OZKXe4GbZGOCXVpIS7yESKD6cQaOIUavBrbmRTmsfygFfB2iV2it3GFYwM4RTfAoHnPYI
gZutP5TWTZbnyh7r5WMO+m43VbF66MDbGJqe7brA8SgiRjn0nAD+UG9ou2LuFvh4zFxnkPJ7S0pG
KQ+F0ddvonZQIVDVhO4z3QFxCPZQ0Zni19bazhXnRs1/2kOzG4ZydKu6AeWqOt+COSzBpj6D+45S
gM/odl+n4qJOcQh5k9UMM5v+vny35ZRjTCPkrUI3iQktP6epYlyCICBnUn0NukZ/95U3j/CEU6gb
yCVNjzxqxMwkiB95M/2dWcsDhVwk2Jiw9wkIY+J4wfcrikIxJlUfFFg1qyK0OpR/3SFKeqq5uh0/
ZripnClDDmAUA3nb/GbzuVir9/XFCCuKmVAimNMG1mYiGBcuXsbJQs1e6vhhMMeJUor5Q9ODHsaC
ld1JmVON7J9CP7buZH/wqaGfHcZlTfTeHhkNyQAYTph8446dSF9nIT5gmbdtj3pjO8thLJ4kStrj
4KFK8PsYH7vvEzmiMLfOsK9u0d3bbtH13kpran+LgVrAyKNi0WG8AOhgpTslRLUBC2QmJijptqyq
eFuE4I4s/upTTq3cSoN7LDSXXJ8Tzkx5C3y2e6G7OB0Yn297af/oEOk8xpFwHgtJhWCgNmHL+95U
CFcWijOXnGF7pOaB0CVkWmSSPwYGwjMmdzek0b3WoMKPnC6BIVFneKA+4uZDHiP5HlLMnEQ8+D4O
i3zU91ncrxUaBMdRjP5KmelnYZnu7F77plE1R3lkgvNrwleTUHh8YS+l8aPr8Ost0ASsKL/N2CGS
ey5/2D4zZ/CJB8uMS/Koy1sTQiN6vix5iIb80cTHuGP2NRySUd4y1fEPvhoHJC1gUwy6vD57iYLc
JcdF7pWaecAg5sBUEkeDpGpqwUSye11E5kCHYN3KmB8xVkQavYg6q793RThTCLCxdKO4H1I93dpK
9mErMDemmMBKpLWMOCPTYU7Ji1SpGaxxn1RESiSMR6ZJUcG3+l3kW7eWWtbHrnJxbuurOqJsHCcX
ZZodps4AcY4L9eesCAHzNu4X2QPB9I8qJZRt43nvSkm/VeacJkmxXzG5x7uMA2mrcJCSRerRboP9
mNqqW5U9aI5OvWMGom8XlZFVy9K1W6WCc6bk+ApxxTUMX1aNRRrdtbYKI4eZv9netT6z6iEgVTJy
RspG4WbQ85kL7vfHgcA2m4+N2i0wPasK7llWrKsSh5SeSij/jrFVI/O2bs2YaKjyQXoaC96EXq+C
DHezvM64Myfer8EaO2kSV9X5/J382Wrzm0giFcSGsIaxMuyZUnNyzenBitDI176qB+6Pq0KLjNp+
l47wZsqpBnrChc90nZTaGfpJcbDv43qT+hucit4Wo81rXiU/izwn2rkGClGT9ZvNAb+6kfy28hYQ
qd+CY4euQZ0ma9ZBQ0ZKPJLuPJQ/iMxhFFUoVcXnqHK+TfBLZ5mUNllyn8O3MRTSta35wp+Fb34w
autFo6Iqdg27b2jXS6T8ckHJl1xJ+i9rBWzsURJut/NaiK+z4GwcNIIMg/57EzhIt7T40WIe5DLd
w48+zn0JSUipClY2S3sWDR0rQiH4prP4ko1EAJlhRopcCG0YFRjVwXyL3AmJQJqeR3vQkdy7YHD5
8Y6bmEUW3G1yu0Pizre4lL7jQ/6Zy2nXFNbTFCW/PIzvKjl6NG9oZDBKmvxWCHFF/SZ0nzyJQH3x
EOccNQn9eezGdyOgSFk4a2aByQ5ey3092OIwgpqbbE1QuEmV46iSQerB2KbsxhdRZs/AFMBuqSoo
2lnRZw/3SOMYAnPjZpHvmTKCHVTD5+wxooiomHbUJ/jx+P5LJzvtGcCNIH3V2hucBIhPsqAxFjmp
S8X47CS6vl56JBOqH4h183PdnkU4qrfI1eNvGEPXkcLswyBp5lgI4ylQBo3MIEs/qtn4ovWDuVFD
vLgDHgfaGP4uVmBgwJGVb6OpBaweyQH0iPWKqXJTsRpVt6B9wloGf6wMwEjj0PE3glSHTZvDo8VH
tOjvPpV4NbQelpqXz98lkl/OoDocZbr/MuxuqhEnr/PTaF6qMLgoY+BhSC4/LKwBVC6cdmbV3tkg
G12Yp78HdVxLpyHcUIF5qhAevNIIgqAsTLBu3WB1i4GcNqBh90VmaUeFOwcaLjlZ8x2bWWPNg7Gr
hzmTIn6UWAGoIW7NlnX7D6YpDmxyQjLEOlTkuU/khYrjp6xQkc6HrRXvatjx581OXcwE2HwcatKJ
hnfpYJdSrIIFTt+9KVnxWv+wg9tUmC2ciLNaR/6qa+dFtfZM7tWjtMyj0lOWId+isNt1qg3rgCEB
KQhhb227VgWszzJ1nmM0FZ5iP2OT6I5WAFcSjPLemGPFBzR2+35S3HS49ctSP9DdaI8p2u3jaGZo
8OuWjhBRO+lEhawsd0FGRZsms2s2IZjkc9+wHCwFhDljzB/sGBCFRicpXRta6kB5AlGRxqTk+j61
u4CYytC/xFpJNSITrZvW8a1EkAh+qRvDR5/yE9MXX7oOww4k9Wkd6B2tYzzPc0lDPVq4k7FHpvjx
h5/RbPYAyxI0a7uCC07LlHdPgh3w/5QoOLkPQJHufBZEmBH6vQ6ztg1Qkwj8E8dktn8QaHVsCf2i
iqYpe0vRXV9LtiZWrX3XM24XZckySXd+4q6pN5o/MWdONUSLFqUv6gOuYkYsKh2HqGXrjQmxvx68
8s7mhHFsCxu92gBg2q98oogEUQVgIr/RmWCJEWEyMUaf/4anRid6KP6mztWSmVKPYLQoUxTK6rnz
5GpgPkkNr1V3vp4fJyPwjmnJtHqwkK6Yw/CaCgfThj2+FPPdPL9mwCv5dmrlgRkCccaJR2ohoIq/
9LTFfG6XsyklgsdaqsFp0ALen5fXWJSxroDNeCxRlW59T2dCnCOwgiu14VxXslYhjshJuiN4PkLQ
5LH0+NwDf+KvnaV3qBZKN/WY9OWtf6vCWvAc/1jI9q5opnhnxvzRwSl/2BAd/ZA+WpPBmVxG6fmV
L1t98tERDknmzaC5IJWAwtLnU7P0ZXjAfINqE3lmUc9JldGpYDpDeRYkpJYBPS4rFwX0KkqtC+MV
ItemvDh5JEk+9qejobY0AQSxNVNq3TgDMWxd1L1qVvrR+ubghvj9XAUtGWs8TbJC1r878+zEwMjJ
6VnPaKrZ0lkrTE+PMX6lo2d12aFCuC41oe9a0b8YBmMGp3MgH15MPd6JgXknMoWzWcpNYtuRayQR
QT6Ox9CVANoJlA6VrtB+l9KAVEEdc5j03TJuU8ACU15/6KryhJfrDjqMv7F17+T75r4U8kLodLiz
astziyaeqJbRRbC68a6tk2EHWALqLM3Jwtzhc34Zu8jn513dQjM/6VSESBYNNqNeyYtepSUdCbxe
qTmc+SYbhAD9k9/1d8xsH1it2WvbqKpN6piKC/XstyE4QbBWhlApoUBPyavNP6lsMeR73XjTy2Lf
vMZouA4TCQlu1ut8c36XbaT6CxgGs6c8rF3OdN4u7Cjm9Z5HPkGtrmK7ru6oiFZI4Tgn23sPcd7K
SYrhiOt7lyQYMJG9JWvdyv1t/FRG0KuyIHjgPOFRVqSMAbc1QfUvChLnUgH0rp1BN/WMXm4sODt+
nt7nqYpt2VR2lV56OyOuk70vQFtQsZMusWjbNjXUg2rX28yvKRek9rcwseODKpjEWONdR0vkVIUg
UTIUN20IYN5HBMDEJKnaDy/Kvqt8xSvTHkdCylv4NBX9574r38lSeVcgLumNcVIL2PZq9D0TSFjy
kZwSHaU2MeLYu1iwE7LDytrNksAlqTPHacaKRzBKEhyidluJPWvD+JitHdLIGAwwlTFzfnF6Oe5F
+1MVyr4WmnfQC7QwZeJmjjDuo4gPr7Fiwqgh8az8MnqyaNju67HdQ20WCA1/ASRW6LT5B4O1pEuu
XuM6+e8q95I3COyroga7Wwfxu7MrHaDLETPIPfQ7uZ1045dT1OYmqkGvNZjRPYJRwoDgJ5M0VbcL
i4MOL2vDG/C3qkmBTBqYP+xMW9MAhV2OiXAlB3XAOGa+8CNw5URBKCDwh/URwgA/AipBZ95zUhKY
ITBrzUXtkO4oVeaOMYjBcDZyU3VW/Q+dCevcTvlh4mVfq+z0kQWqyCcEZAZFd15LqVEFYaf4PX/w
9OAYZk+HSGBcG3ufStNjhbL+gASLbOEYng8wgHuf8NeCdKvUET8p3xv3dmsRElzeNJMgJ9AvICOE
lOvamqJ7ktwJFthGStAwAWqg0Lpob+eF4bKUfktb8MzqT6/CKeHrQ7QLiYxd0/wC/2YQrkFhiLMV
sxR8AMlErjy+ScfqNtY0noYB34GcswWqCqYHCKW9LpGNaTJf55WXgXUyJ7cxrGav6dav7mbaDCH1
vyoFgzRKKdzcjGiWT+tho9JA23qRfNeqJ93SKxgLaBT+i7vzWHIcy7bsr7T1uPEMuMCFGPSEWjid
dLqOCSxcBLQWF8DX9wKjujIrqyyf9bQnDNLDSSdB4Ipz9t4LiiuQAGdA+YP6Y603NjlOFLkKcL52
kj8grnA3TpLWNJSRMGTuLrE0pqNkTfGRHZScSJYrBrbxHU3HdlT0G0lySXLrOMAIqGeVPaEHsQNa
2daLN2ewVxlK2wWjIBAQGiRkrLPrEMTImQwaGr6KRZNkH56qiZ+f35iEZ7aoxvFO5L61ixqS38nC
+HKpB1f6UZNDvg7C5CktK+M4FhhQKo39XQ9PttJYJDPNOUhmkIPVJI+R/xSDgs6D6souj0laT6HX
RMB8LAKbom7cWyk6oLox1iA0yOkFPRKR6ILHIl6ZUf/h1PJxasmVosy/Kst4759xEmcUTWkbUXeE
T93tdSK5XGtAMgvtxgasuGu7HNpCKjaxr+geSsI2LLPZoK+l12moq1YHHgFB8bZM5Ay4SpeVf2MI
GlvfyPdyIGUQnSVkAwfmYdAYn7R+SRsoib5oYsLqJjFc9Jjw4uHKDqc+yGhaojGJNpY7/agiQvsK
v2opeg1vdnEKvKamf2N9pIp8DFc5+qaLuM5hh7wj/gE114JziFPvSCMYpkedrV2esknd4UpOX8dK
b0CGNL+KsnVrA3WSUhsqp7ZIHUpBMLS08sHO8kuctt6B/o29svzxV6GHw87M7ROhfkSrdbQj2KuS
iRoy8SaFtRFBeE5UtfD91tp1yPOytL8LctdYmHMsfc7ZWlalWulaQaOZvsUqmJh/KaQsSpWtAy14
r8VD3ubTc5kRXxCtLcXSWglhbKIYil3jMBfJTKfW6yid1HbvDt2YuaInPqwz8mD63H7L05F4z6ZD
6DKgfY7Z3MsZXdFEdHez+WxoHLrwWGUk+Ui1aqe1rsdPnW28urSPyBWivoJMFORPyDX3nKJD3CDR
YJvO+YGIzGwezNANj7SpTgrhIf5WO9p4wji6tv8aeoW/6lpnEwdDdLQt5PKZDHdzFb8lX2iddQEc
Wtb/k1avQMd1wORVwfgQJmt0WZeqTM++MzQbw+C0cS24cuzotU2VRYesVuF9XY7v8f3QWZ9myuU6
lvlz2VZ0eXvvR0RO2ib04CWEKRkpkzGXIbNjOrG1yPuWawI1GGRVNm9QLWMSSY4trfhIMC97tMJY
z0cvROLGLDxEQJIqdU5dYoPL5ytxYA3N2Idr42bQroivaY+l/ew6TjtHrJQHZ15d325+PySTbWGP
lr2SEe4ZjZB6ihyz3zAD6/WHD9yYDXN/PLzd+/ufZVQxFi0bz8lLrVXoUrglpAhjYqw7S31gn4mL
y9i4tfuosyVMCn9EbdQS2klUahy36nC7F/7z3u3hf/rZ7Vf+eMZ/+hXLGtgswL5eNdZMP4kqfNkg
Ts6hF7vrwCDqVId5tMRECzSA2N4knOJ1HtbPlrK+gi6oz1EcqbVvAwa0KveYu+DASlvPNxZyZGJU
rS+LhF9gReR7+ms0ROXBFT0FwZG2awfYKFV9fMeZt2WIFRsog+hVvHA4K8iSbZhZq1yOOr6plk4l
ZQ4SW5ibuugY8P9jiO4YHcuym3YU2/wfIDgN72SlvxgzYSHrDHNdM0oiqdqttEA5CONnEJvdavSb
YAXpSmpGzChpEufKnpDiuwEzTLy7DB17317lg/mjFP5lBNi9ddjCz01srVMforQN8phbEpZpgtoO
daFRjRyec+3FJjVDAif7HkWRsEnVn1eUtq+9dNkvHeP9ozLeW2P8prgarjCMPQNTg9AIz8ls2vJQ
JJA1ugFdzVSDgazdbVJ2FqGk7OzVUHxNY3xi7cI0qDcv6KGpS08MBaOb3rNcWLvsiPB3OASyGt0V
Jqfba1dUROaKD/WsasDIcI74Db1eChF9NhQoYIdEJLZ4IBVF7T5BkIBirQgrMsgCWLJfPptT9u52
6nHIWDjoEoKtyrwUTQ9xZVYQHF1SQ7fRNMmDaVby0M/OSKtwn7CAdKx52dEN2UD8aeKQsDSM7mao
6/u0A4FXeU5HDr2taAx/VZILt614wWL2chbwNfbjQ0AFtoI8cSyGs6BXvWDQJKsnZaJZRRkc+rHw
yDAcsodp7B5Dz21or4ue/F1nWmjG4BzsGUPojlAhgShZ+5h2SxJRTlVeuiWlyObdUUvPoCV6NTQO
zxN7N/TS4+gV0OkyRVQSe7y+KBP6B3BYgxqthFdwLIwgE0fLmV7ZKC6mFoNP4KlwV/r1oSwTNN+D
sbt9fqM+m2RRrfSBZFI/p5I52uy8s1cwNRc5mJdYoXsLXyy4lEdXx8Pj015Ehy+vhMAhBqD8dHsh
T96ZNp9JU5ScQ1vbtNQM+rC2d+g2RkIYqcWS6kUM8uj6OGLENhs8tatCUL39KLem1EeaVoKuenFM
wM2Z6X2cxwcSw/m7PTV9XLOBYy816R+cSuPEYT2MxpXdf+JtWOS9k3l+7iwyeTJX9RBxWL6lCQF7
0cmVxms7yHxpev7PpjTuzNgmycx5n/L0bah7NI1DsXOU/276oU8XO+4ee/hzOuFOhy7M2NXQMrNM
C8lzCnUAVqxRdfrGMWOK+9H4npQl8LuEelSP8WvtxwSbuHqoPxay+tYz0KJhEl9xWrkLnYCdWKVb
lVjRNQ/pbHXgMRzX8U5aynqd7cPaoSNFa9qNz1kSw1T1w40Gku0Ut7a3H2D2QCyg6qKsu2LwtF0X
1XQcSTL2MTqg8Q7P4BjZzvy0RUqO+/QzR180Vs51oJQT0HEsEXVsmjF8SOddlHKI6xITugWXzgN9
x3hFQ+3JTalzpF3skOxI16EovY8Y9wFqro6IDxeYlJhPv1ZSqvcaDjtZgc2S9vIxFFiJA9xMS50V
6dJnnbH18+Y+DGz6VuBM4pIIbQ+oygo3RUWYccsslo3BxOgnGP8Mm8i0AB1wZ9N1GId1inllif/M
Y0sjA4Z/ZtmwV++9R+iL2Q3q941XgrJXgrpBGdWn3Oj7rUEnwjURBaXVPk+n+OC3QqeNUD70hty3
c0PjdtOVCFSkrkGPdf2XIRkgB7rAnRwZdWuzH74yvYDH6CF1rrrpyJKpICOzJRl0ZYmA+EIWijgn
wBTOtSd7tnZb881UEGMnWzqL3ZzpYojoZSr53awhyim2RXcUpLxCKvkSUZJTXOU5KADYWM1jmq2L
XyT2tEsVWS8WaZERpwY0NpOeZ1+fXPRN72VJB69EaJb7w2s9d7ALN0lWukq+kEuF+94t9XPfoH53
OotiYEScnbXKJj+6IDJul4NmkZbhJNZGNXbDrDnQB9AJHiUlu5spgOERJMxIvZ6dhAWkKLLPXktL
O5+M+tslKn6ZSvL0LQVOWJhvqqNRrOuIsaRyo3NiVXfUz1OCwtKcdVl3ynj3tZcXV9+RH4RmPxKY
Nb1rRXH0HDV8Z2Z08i5KTuF7ndHTxtkW0cEpUSe7MbbwoHgR4ThHBatNH1PBH7EMTITKLD1RRm+i
895NJeuvsXl1CNZKc/0StJbNbknJlZWbv3wHMSrwdW0R1268xhvP3jBHsGXiRVkZ4cyxifzvZLLQ
UYOkmp19i6CY8tPoIBGtjcl7dGYJuAfJ8Ieh9m3ZwDuWV7uKyB+rg4RkRXfjZtUzNSoaV+nsFiDV
HWXcTxlfrCEKn/LaoIwekZBAU58rg5EN0vFPkdbBUcLgumtbs9uwyi4huSIqSYrisUAjV/p6g764
0dnOVleFbNTyzP7TbV3FVOLVT2VYEmgASFXmV3vs2jvfmNbVaBBhFBk+WgGEXYB/AxwwBqYovkc7
dMp9QE5kL8Zvz0zv8iDeFomyfkEb2rs1km827/YmUhworzPluXMNY89Q2JFkXMePeL7Y5+Jp+pbB
zpgI1Z5Y4ULGmrpjEEocM51xqSVS7aGmrejY9p3oiu1YqOrUh8TGdaSKbRMRUgKm3HZybf2hRS6N
fLnJTwFYykUdU0zta53I8LQz3htBBk+UCOfgzG2K203GnvCQvKqwLU9gwMpTVkOfcUuqq78fUsjf
EsZGDixrlZFwgYvbhm/hiMcrc+nwdKW4xq4vV2D00FNVUblONZBoTu1pyyRsYcxKh/FuSNZygHKb
+Ha7b53mzXGm5C6Q8zEvqdxYiWHdVYn2LDvhrakD5Os2/GU49jxFji+0g3r2qISG9xZqaUk7GOyE
xteDyrEpE0Su6USwlfTve/QAZqpg+o3JxX1UdoKESObE0xUdAglvSJd1bqwbhRwT8wZLYmFRSyox
zRQMxjsty92162vp8k8+x3/QR/4H5r0LpM62AS4y53T9C2vEsCR+RoFtUDiYB7Etlp8/rxHlwf/9
P43/1YV+GpVtFO9s0WDimRpx6lv9EInWe+BwbcBiRIfEMkl/om6ztuGvMovT+Z9yTCkspRCzp2OU
omiJX/oGl3SRpeIQJZG2Q76SZUvXJolQlRDgb1YoMw3FsqihBgZlsyOXNz6MLOFRDKT2UwuSF+9H
ZxzNBB1+YcAuCwydDPwWbYso/fc0N9WpAYuwF515Lv0pOP1x42Z5s0uD7ikwKvpaFuukHgWcPjrA
6KeuKdelblw7x/P/m8NoAYb562F0TYN+l+W4ZNOKGenyp8OoQgwRk2gDaBrOF1BH472r436ZmLG7
wHRjU+Hoo7fprRwbND9Oaq4o45tX1I4SOUha7DsrNa/0X5uzY00bNAsYWKwM+wvF7kcuXMw4Hem2
Y6PtE69eoC8JLkMS26BEUkjwtv2ZGjWpykYUPghsiEguwh8Q89AUDVP2YkRDvrIKQkAZop0l8k//
3jG6vUsS/xFJ6KUV+PSsptoTC4kWgFrMi2vRP//7083EdvvX4+SZLktAYWOTdZzZv/qn4wQw1C9C
dAE7colXQ571RGs121IVfNxYjCwlJbDLumqPvY6UNew3EE30rTK7aE95+N7PPf0upEPhjGm9uxnY
YtlWOxmQep3Rb1x+yTILzu66GqbxORui+0HPhpWfoGXU/Oxdi+P+UVPWEQ3P3382/u5//HA2H9BG
LmxYf8nEy0mj7vIeWBYsgHSPvJTy6UYVZvQjLCFDWEFRcSnxRdC9sjZm1QyLUou0D5fUWb8vWATX
abmzYpmuc/LSjvRPe+LoO/0ZKqdaOXVGqZvTioQUIDSUrppzYDrpn+4lMrx3hNnej10MzkwAPuwZ
Im19zF/t1q837hbxz3DAlWvcT1BxV0GgO+9+me0zoO340/QXvY3fI9FHz6xuAHHigNlZxMVdU4Tg
C7RICDHVaCNR116p+tiPWCUIHo0ja12z54Bq45EKS99kN6b23jZXRBEaRxFealdMiyow3EcmPUKB
6BCoKg3vSo+4XDazDAg+Xso6BkXUVPlr39j9NyS5OYXhR9GNIxp3pKBCXtseHQN8xGphyNZ6JPuA
8jS52AeXDTXAB4ykWYWcz+l6+60airNRT/KboRUGl/KPtj1gqI18grE7N3iKfSslBEva99jscFxo
2Q7TZcQ8QQ0y3DBv1+SlYlFRm2Yqm3dsbwjHmz3XLv5d5bV3AvxabvVMR6ou33LHJl8JkQJaLOsA
pDfbtWY9bmWLFLOPBRHmRWuuU5YZoV8Y739/Fpr/PhJJxzGkY3pC1x3jr1cYDZ5IM/Hk7jwKpjsd
6bJJafPk9K9pLy6RQ+ySFdTA3PJJHIGQFpT8kmCHhJ4dvwtgpJ57jpEuPjJJndeid7d1dPrk+ijp
9I7gzzzsHXCT81U3q+qn1l04bZPNVJS1bGqIvIVH/d4P3xG2IdqgOrq0sumkt/xm6iq5I1rqv7n4
Znv9XwYW1BS43myT9EtDN/4ysGiy0qZOOOFucoozWVXiDHwDIFSqRfeB7I5ZLqAxBflTITxk8r3e
PbGjOWuKpOmxbrpLY+GxJKeb7o8MTpqf2nOx0kQmg2e57FF/B1mPcnAWQk7DTwP338LUcAAGcfzM
RVSuPHpiSd3c22Z4EIXcUY5ONung0592KrlKRSY3ldw29L9WE+2s/+YQGPa/f/UkEljSs/F7UH2E
Q/Yvg6vT6yWOYDLse1H2pGkH7qmrTfpl4s122vZhCuzwUAXRp2Oh3bCi8hWA0qp2gmED3oyCXOaV
72lybnvjMSWP7ORkwnzKHFLPK+IjXSaRowT1/epF7z4yhUuv+o9q0PWdqEZ8bpqlv5ggTFGkcKU1
MX6VsTi3JrQOMq9kWKQvOY23M4kZr1rQRsvIT+JDQ7TZo+cQQZuXTx0VoVWVDTPNpbikpa7ONS3k
uyEYf7h60yMzzTZNCes+kvZLM8by3ArLOjNevqVWpEMgMDhN26i9oh8y78gauBcV8KY2yLCHKO0E
qBfwT2BJYCdTeW5o1azaUZxu2hLG7H2TsuXvdQjAcqymaymNq9uVxbGr6qtptjCWEERdMzaDpTeh
OEYvuaXXetSKEs9Jm0dbt5O4KYhA7ybv2OoVrQKlk2Eyug/S6JKtZoNYCduAVDoNQSo2xaC0UKA7
pXsnZKMhWkL+MiAt21D/+HJIalnjpiaMn/TlpepS/5JmxpmKQ7ol47teg1vWt01OGFPE9p2Ivqwi
6dpBfGdoySYSSX7Ro26H5BT5XsS+3J8odksjgH8SqviIprtZ2BpFcxm6/tqoDEFkcsJQ8MLiivVf
SkVPCzE+Nx/SKKl8TSNSrql/1x2z2U4hIhSckaz9OgyOZU6SQh+zb6in8FeVigu6zZOBZOus4Nqt
LBymLsKcRcW26wKU0VvbjjTXw0jBJRqNhNY63LTMQW0xRsSX223xkIYDpAibZ4a+zVp9cl9Qii1M
h30fClP7LutGGjylrz3//YBqiL9E3bKosx3hWLbhWoZleyTn/stlFQK8ANfmaFu6qcNyNhGeAS34
SxTdBO1P1lfPJvqal7G/Go0mXZeOlR9UaPzocycgPYHCnQaf5VR43nBpNBHuyekZllnoPUnPjXY1
kQWb3lHGzjTtV3L3l/ABspMsZHOGaYJ0r+qbhRmm7b3na0tPugUbvMsQJuFlbvc9sCDFW2EIZx3l
qH7Bn1OyEvHW7UH+ZW3P8wLKKTDQUmYhMznZBeKHXqpupbBKn6SV0TYvDLARXvGTtjmVarc4dWFY
ou7nfIyk4dyLtK2Wph01wPpqaLoG1u1sbF8zJZyLSkCl4TabfXqbLDzA5mo+nbHZRx7qW0O7CPFB
+aLfaQXdctCDE4uIe4cVLjOJUjvCQ9Cf2DMdtQPQ0fNXAmFL+lLwmE07uLR5jOSGLRituXFP7oVc
3Xzw0jmaNmW91C+nXUbFBuqF8l6w0Z6SsSKdwnrIJzRXLLzNQyg97ICtAwE4oiOdBQTBW9iwFxPg
lXOSszRHmHSHDnNpaCWLDYxeNaH0yDwK52jngb5Bxj6L2mYlBOJq9C7yKcZ5Q+XLzVa9jxYzTmAR
eG5S3UfoQSZiK0gHwoyHSjIO4uzTA00PEg+8T+2Lo3DwKt7O2H/QNy+/d29/oX3+5eH/r/BPe95Y
/U2ydjHn+Kx+JkX71xSf+Yn/SPHxyOOxydtxBJwEKbmk/4n/NHTrv3TLdj1dSNfhnz+ytS1St3Wd
HBGLUp0udYdh4B8pPpb8L5RUpO3wNHZ/LP3/X1J8DMeEaPqnxYwFFMMyHRxGvENCqm5x4n/eJVme
ixZlcMQdCO1UJ0NwvkFlb7KsMifGIQf8yayF1OYwvP6m6Pzj8e2HrQ6EoEcIurrlYI81GtmlrA99
Zhl7xInEVaX1PIip0VxIqxumNbpuUkqdOfK6BvC2GUINRRalztuNUi7JLpHZe3vqTrdOZFCzTv8d
Yn17LIV/NIeK5OogC/ZgkxfIJa95T8N0CrMXEHZka5lXPUj1Xd7fAx+d0KNFaAko4Pr9OUEMuYKP
Xi+w4z83wfSU6aoD7JjtNbAIHolCNE2TchMT+kNRCm1rYLkPilgPyw8RDU7kliRM1RXcKrJ/io6F
h7VrDSNbBSTrLwvMRnR6q0+TUYjemXMpTXYIbnJtquBh1NvXVALNEpIlggk6mDAE2BAZPjItisTC
lv4dGHccYpH3C1pVRmQXYkkKrG1ELz8v2xORHys3UyerBX+mTfK1ysYzsqgHg12gBAC6SlX2kBOZ
lguftCL9atP037g4VD3JdAaHaDUE4FcGcljmF2zD5pUFB8pH5EZDjnAky+BCqtlpNGPbsqjEPCLx
qQFtshYqvxaICEA9QEaByWbF5l3Y5j/KWVBAmzpbJnbqM1lMxzCq30vXfcL+/mhU9cVtnGfcaC8w
KypMQTHUM5sgJ5/jzmDlVA9CI8EMbURiwR8byqNiGliFQfVVtehqCjP/wtw5kDFMj8hf4wqllqA+
lUITbILlyGb1dwKAMl8jSQViIHEhRERplhtTjwYcpj7Qe3tf61S+GiOkw5lL2MlW9UsItlSjPk3b
sKMxGTx4jjinrfEtU76ttHzKenRIbT4iGA/lL3rosO3tY9wGM0V6rr6rkkGeD43baOWx61mMTseJ
V4c/IgX63XGKcVOL1tw4BQaXFFyc8j5KCTitVvU5z9+UbiLnoxmxhNxBJ04Wj8YrZUtY4gbw+d6y
N3rv35mDt5nPp1IvdoBmaS2OAFT1JlyCTr9E6T5X2pl6NE0BpNCOfRY9+R7mJNmTRMivKAzTBRu/
JmO4T22aikEbU6QFSNIm+CU66v29kT3Uw4ihVk9easN/NXPvvu0QOHb6iDxVk/ROCRvQSvFltfpF
6w5Oa9DdSgzcvm68k9A0yYoJQbM5KAFKMsKU/dUVDfbmTCy03kcOUaePLkT4jWRF7E3D2XQp2Baq
qFbCjDAJqmVV2QTmNNYld25kIf9eptUuw19UebkiimRXmw2No5EdiIhOtds+qQTmV+pBAc05k23R
gqmwWWO2AUUFUE8IP8ASq2VbQjh/VL3Ll+zQ+cfaokbWKUzTqy6xEeHL4KEdTDJt9WNI5ZWDqufU
1t0ED25ajr/4A+9ZZF20kMTtpI4+MMft9T6j6Vk/+nb8wf2IQoYNIgpnGfCiLtmXUZ9sTD++i6qA
vfmqJ62vh/lL9xfmsgz4ogTFedPC+iVA+yylJFJlJFwEh/C5MQgLCKpfcQvv0bvHh/7U1voV5hHy
QINruo/NSxee4GaiE0mbB9uMXubseq1BblO13V5pyl7ohbqIfLw61F6YJTi94h+9Sc4HToJfjduy
ZCeuaBFoA0wY/dGLOZmFRO/E7uZbl/e+N2KPds9NGn37xmBgbFVXChAhb7J9MgqzWwDJxW9LSMo6
RPLoTkwpYec/9mH/2ZjFVS/7H0PJmzSn/N4SaH1bTGV88pXrWJfQy/cqphLudNlPbaifDQX7S1jP
BbHVjTWBumdlb2Dc61P96jMJoOz9RTbGk1JwLKP41xDkRyBVG02ULSYdZpOWrs4SRTSJYSsCW9uF
gb4hJktAFPcsvnE7yNkXmz/rvLxwnXit+whoEhNHYWava7/bVtPS+7RjxoqOVbErP6fRGtYYn3iR
iDYUXc61BMyDmCF34bNa9wQLHYM0n22er6Cvvx1/zpCAChpOVkeqi3Pni37jDerojOTP9Nl0iXwy
sPR6DRKx4j2ByM3QYov0Z6jIcQyu+rz+y9o709wPSXaxMh9PqYPirivluu48XPyodFsDOXD+kPbp
N2IRtBZI0Lx++Omag75yh+LSV8Yymq+uYao2ZFXN/rnwe5KUwZVEqExpBSUteCtCzkzth91QZE4a
jxI8mpZAQZlM8m7JeuXezf3PPifMm2wtIFLTRyuCl2GIroFLpa6PkQqRK7WLqFcuGkd/y32Yv+SH
YBZ0x/1QmSRVEZIHkfxu0JLLGLKcANHE/hQjvuavQlttdTldDXZfmGyhBkLfqO2B102sE2nB8HBb
vGOxvSuVQfXDeaWLEC7ns50en7FtXIQjQTxijRXvASTXOXDhIzPrB7wMmCdj+uNveajvnHH49mb8
KBJ45H3PWHoeCdYOEFV37zHame3kqkMzmRgCSQkocPdWAeAthoY9yEejcVG6DcWDWYirNYVHIrfC
hQGnSUAz9Gr7gkcVNT6/5OZPHmYP+jc/LSUA5kbxSzlxIuoooZEiHBtiPFeOLBnvsJGxoQH7lxfg
Ayc20LnkvOkpkNV+2yMcmsKFm1ZvUkH1I+4mWtKBwJhPhNUdS4qlKnRmN84Q06q3QZ7u7NI6oD08
9DZvGAnnszdkxxpdOt/4e2T00T6e7K8wIZXJoWQaK+3DoyexLOVZxqG3V4l5alNUUk2V/miV1LdF
yU6wMbd9otylrhNhovCEbS0i4I+RFBBKUf2XUf5kU0ZYoWT5aVrxExRUooXq6tscqWK51bOZ6B48
QkVoS5re0TISCx9H/aCbz0XP5RqW7osDHbh0n6MeRarp+K+A88K1DOt34aZnCGHlKijiq53533kO
eQBHBlNQTFbLSHUaW0Jk+ctIjxhvVLsws+HDLMESiUC/L82PqTAWFlBRw0Ny4Lxn9zTdWAsgDaBs
zoiYWc0TwBw2Zpn+CvqX8avnTPARbPcNT9EL95UcMpvFj7PQyVuhaqkOSNRaEp2gqxG2uKSh/Wi4
5Se1LdPTfyjpfjUhnpGmUXdJ44qFZ9FwDDNI3sUzpiX0X6F+aXBALWJkUa6JHFdAZFroysJvMQjs
ZcGZtivtnX2nR6yPkuA9NRMEGMHPKpnuQzO+0nu5x1JzIgcRclSmH82GKIgmo35CX6Qhm4zO7vAy
5pjOsql6nFzzR67Zx0IiZgHu+til9l1h8BmbwQczCgAxVhdVBK+yGEj6SULKdibjLj0Bhr+VlltP
lCH0hWZTtIfsu8qj4U3Gk8/gVV58FtZ8FKykI5EHpBAyCYXBuZAUjoZs64mdTFEkGAQ8USkOMgJe
dHf8jLHH6gFek5o6wwZBA0Q3eWRFrlmZSwmhIIdh3FTKf6JI1UI21EtowdFJ9+ZuYghlzOkfChOt
SdwwwI1hep3btAuvDfgDcxAMMv+ftK+ebBdFK9RmEzcS0SOEW74mxqyBqz7zxrrGGjJD+A0/B1cR
7dt/0Tv/FpM9y2s/Ig9bXKlzrEIfHQ89QtrQ7PK9fttbLYg1vyNOI9uOUt2xQT/aQvrgdeofqHpd
1h31Jiq2FM3LJib3LnLeRJwd/ar6FbZMsaOR/lDCJVzY3SFTChAwJw9GB+cewSXINS1a6Lk6GXpy
9owet3lof7QproDc6dZTMk94w5J5vOhmP6iqZ/NktndtRFajXjH9d4+o3j7MmOg5HMpbBlwS1pAd
4ohIdIv1PxpebAnDJwPO1QzlwvMfFIKLBJ9A3iKRKFDTkjuWrJykekC3gyuQKtwuxCQt4+fByp/G
IGD6X8KQxheSERAA3hGT5yyo0WISJQQr5U7KRSUHip9IKwqSYabQOSufqEEsTity/xHZDWyCGuCV
Lhw70d1VhXoUyHSxhBS7bhIrV/c+rWC8NmYqd3VXXUZlvOilSzcqvtMQ1HDpcoG5VN5xMC5Sorym
SWVLpYl9H3FNgcZEGmI8JJq7rQeCt5MpugtzRqjKexEGSSpFQ3XQjLDM6I51rk2aOq3xkjjh2nYl
GRs93FOV7WInOw7+U6ws4oHSeVVrkf9ix0yAESVRLTp1iFY3ZLd0S7NA6j0yRnke3Qz/3VdGu++y
AKFeiEbwSdMJoMqpti+aWR5nZ3emQqTiZ86zaYUvLgEfhXLuS45rUMJrK9LvjganUfV3uXi1RP8d
hf5XMKk3Ago+utB+CSzW2557YP99IS3sV5WUD77ronOMyu1AxXOJjgcKJiYBQ34ShbA3jOGujs50
mKF0+8XWhemxIELNMLtdJVgsDFlKjJ0ai3Vk0yAKivIJWuqhjam4JTmbWk/Hkkab+mdGLBQX56Cx
4wvfw/pMoJ4kT59p3tOIGYuSq5jMZu2N4XcMprYLniTznrDXn50imh0ViLPD4bC4uatvN+RUUWa4
3QV3gR3QNqL17WGWYdYsOdfpWI90a0piFmZM1s0v3M+VCC84h1GFTicnUM0ry6/b89IhoHpeV8GK
iuz/fe1i/vOw5OlJ2ZBIbr94+9lAnMM21gaUR3hTD7f/cOeiR98b6K+QCGMrEfVPf/7Z7UZxpRFF
2ZCza8fFIquUjVKiIhpppJW51iKM44EXUVII9eBHr9BWejc4yc3j3CbNYz+CKrIT90x1k8SU38UY
FSUYlZJFi537QHcVJmaI5PcPOEw+fy4pkRLrkiT1dj4Ct3vlLV79dtfLhozWiiB4ipPWm6Xe0No8
wshvd+ebQgvyVaJtKwrZTN4KFtLtY6WNZk3rP929PdsBfz5x1SIc/32XVsHazu1od/t7Q9PQkW3m
Zd0r3prD7cj9PkqRVi4KOcvrZyf97agkLXN+0xpUXeaf3Y7/7Rm3e7ef/T4dbo9vN2aK7pccg12F
ZbFV3fX2xf+G7dwOzR9nw+1/6gGxDV2lCb0ph+L2JsUthL4NCjI3W8odo6w+2qEhCD6lqTtnuFu5
0wOZtsxN5vmSs44SSN7uAzPc5FNBPi2xMAyw/OJ8k8W2A5MSlndQ0T9FOJ/v8NWCUqC0U/zbH/7T
e7jdRe6RLwwRzpJY3uLvby8KUYbmvSlWw3xyhLMxuKtJc7BJtRquaYru5naoBsp9CTkI/7xqXOH4
4/J28P56BM0qvMeY5GqEa0GDRy8WE2GvdZkOF43r4XbDJXIQzhyVP59Vt7dU/B/2zmNJbmTbsv/S
c5RBi7Z+PQgtUitm5gRGJklo5dD4+l7uyVfBot17zXr+BoUCQmUwoNzP2Xtt/BUozQYE8nyXATtw
7i76rtYdYF5twYk+mtru86Xyc9Q71Yf928eCvl5oKhAMro4EWvbUEtDhq68Mr8o7QJOgp/jfJ5l8
AVg0XmAzLK6jmVYBB+/UOyMAI+mDJ6HeoywV+vJM+7d/163yI0zumqQBC6+8PDfVn1Tfdkmv8bjC
r7AqF6+YPBLUqamOJLV5eazy7K28Ijnm4m1Dj6DM2MvvvEjjCqNerxaXs/W3Q/RzVT2/UAYF3SoF
tPzYn2/pYmevvXRtufvcq2UTtXuinY+XM1z989Rb1GNqM5JHoT5A5iZeaR97yU49Z6uDXb3i8v4/
D0G1rfaaWvt8j9r+XP3jebX5x2Ofh23duC5ngPzHVAWjKCe3wQZDospN4mnzea0Tp/35+5iB068i
E/jtjEOsBTrstMyG5B4fgQTR9Lsluv7eS2G2VXQ+c4aBuOu6Mbsvfeswiv7syMRCao33eHWqFsQE
+C9SYSu8jwdLA83WaP1Bm6ErqEWFZP4kDAF1VG17xFvjutYjxDOVR36hiXvZLwdyx4FTERkjX/+v
V0s/rHejbz6C717QejzNdhqfR7kg+Ya7gNoOTRfdplrtTdjXiZBapQmQBIbM6KyeiCJuFK4PS7fg
Cl3I00ctAnloXjYvj03WxE+snv5cVU/56rC/vP4/PH/55GTyqoMtzHS6ciax7C5v/+3jPlc9+XV+
e/TzT//2wOULXj7lXz12+evq2cl13glFB7BhtTjS//M/2pQHxx8fv8jQujrpnj8/7vLj/PG6377q
5WNAB0/oyJlLqVerP59ycBm5/haXmIuhglK3+m11khlaZjEHhx7utf53+8WYBN5suVCPqTXVl1Gb
7ZTtetAqe11FMuFdr06NtImqxawejIABM0OLIliE8jaizFl8GS7+l+2sqN01hSoGoeq6r2I/1IJW
Mdc9lQoSCDRJlWXcq86MU4zc71U0ic4NDg0OkxoVVzIApmMs5oH6lWMHf2zS0/TZ02nUEAICe3Sw
M3/LfJmOUEkovb69pJLqPYScpHSJVpeReFgK+b0kg+LiZFObqJXfC3oHW0MlXsmTVq0xktiP8SKo
VCbRivZ5Av+lZ2YuSh1XOzrJTSlBP77EFdR/r/3xmBA60Lh0LKhp0MHqDMDGajGicDp9Ppbq0x6G
9Vpf7JV6brADex83jCXl/sRx3pzUmsEP87mmHkMJzTHgwFaY5xS0r2gZ/ToONvwJRiBqM7n/1bYr
zJewqsKtaq+pbhu9bX4QtYcv3be5Ftma2TUVYzmua+RCrak9/cdj2CVbCoPNR6pu758duM91taOH
kppa5wfrS/rMpSPnqlvR57YaXy4MvYiYPKhmXKL8iGp1Vq7CQSXaJM0PzOw1Rmz2qK1SYi97VD2Y
lhW1WcaqvQokW2LR7l2u8loKk8+W+zZUabJqGwIqMNoif3Zkyl4+dNV4rqu0O87uW6gTa6NSgC+L
f/UYFZiDlrTGPjas9qTye9SiKykDtJ5FKABqgl9PNBFxQRHVZbAJ9kbI+Lwl+WZFQX2kBulsx3Z4
dQyZB6b2U6R2kVrFavYc4sQFlSizfy97Qu2Yy96JhcEk1QOAoHbBZeHJi9Nl8/Ok7Fwi8ebsh9oN
6hz8V7tKBQWNlVkfIspdaqfUbrCz68Ldq/zfz12kzjw/HZw1xEZaItJSg45oDbVqPmRhmROKJJFS
cnR+JIYXoKakuyRZ/RHSSdiO8neKDH723JcRzGr7czWIvIHgeebPs/wJdbn4/L3/3jRsqCCwS1ef
Z0ZK/mGb+V/UBVKdO8E8IexTq5/nUuUmR7eiflb7tKbdwp/WFnsfqAmW11gzzLWOUoZZkZkdppLY
RJVNrJ5d5JUiLLEjuUv9oo6lxobiUsnFZVOtqcccTaPxwABCHWmx/Bk0+Rn/o534zEBC4I8e+d9r
J5g4/zOP/PMNvzQTvv4XaJRA103dc2ROEcLu8Ufb/df/0nz7L3Il0FIEruNL8QPSy1/JR7bxF1UK
mrOUVF3+51h/ayYs/y+cXjqaKst0Dc/w/7/yyG0+6DfFhGN7QWD4puN4xCwZsK/+0N+HoxYNOHSc
I0fYxvPt+TYMJsIUHDyEReR8s3p8Rv43fzAe6oDojTwgcQW7wmsT+OXOoaFD2S0Kt8IejvQNqCbw
fGClyy7zh7u8wpFhjFN4qnCIHEp4104g7mvDpXI+UC0lE9JcLyFtNQsPaAQW+bikN1VHo3XOaRc7
+luWQa3xSp/T+qms9vm8xIfCkNKI1jwZbW9uf9t7v0RAvzs7zH/xk5joVRx+FdOiiPKHIhYeqQiN
MbCPi+aBjjbBwEe5dgNLfN5XmrZ3SxPyYVujzlwsYH/4K5bsXUN2ugHyT02ef2lXI9/q6fgtaXQV
1DpduDRYmaQ37LD9Yg0M3FfMFfXxP393g933xw71Cb7xkds5Lkob11Z639+MAmFMW9/tYb2HUfha
NNR6awtEweQC5+oCLEeLcVuOX0qmWhhEGxqozNCOtvC/VKk27g0BkW2KKK2OIywMr4JYMc4Hkl7A
s6fGKvWcjQmdlWIOYEjkGJZJcaTyIyDTFB1bJz9bOQCfAhmGYS73idG0dLzEjwLmzorMmnOTJ0j9
quk8DxF1uwUSOwinePJfzSF69uqOwigseX0hNgvcspGlQA/8uyiuHLxBfb9j9PC8XMFkXgBWmsdC
C+Ep+wu+WEjzNhByC5AxLmI5pvkm4qVZxS4Ia+Q4jW+vC963HuNbXzPEtkXYuTJc8pHc7rsZxwAK
mKT6aTgfozxqtzHa59x2vzTjxOvaBjwZHnBXe6lxhtPA1D66PkMC6HUOlqX+gBxSTuQC2ngh6jg8
PlcNsInVGNP3RBp1hFzwVNK+X4uJuLCOD9GqCMdpb98j6fuAGJyuzHHYeynkKyjwX7P5aRogGWWT
/dWPjwadkhXkjrvE8cE51TZe9B75R9Ges8LfRXn6tiyw58Mc/5Ogrt3aWI+Tor1u7MXa6TFiDGcx
915Zfl2ymRgI4Be0dptNP4jX2hHsyzGp100/TSTbmDQJ/A0F+nNBiDRNDkLJEIjka9hI1i3GyGZt
gHcMjStkQj0F5UcfGIwkf24BFdBzMWgoDNOp8LpvoehQyWL6ooe8i4mT01yawAW+n01ICMmO6tE9
DRQUJuAoiuFZDDD486Z8qWf7XXTtNy9vAND3r56PxHjoyu9tmtybMQ5VI0luRYY2OOmHL0ig3hZn
rQEYWXW4XdaLtmwjoHmOHZ7rheLRpNuvXiKRVOZ1oy8CWaW5T+aQLF0BJrA2EO7XpATpIASxZfh0
aG2SkOJmB2x+lXXD7YzCITa7q7gS+w5Joz+NxzYTH555j3Pu1AfFc4ubYhvp01fNcLZN35+wNG2l
JL7yKbRXy7ya6B0DZ2kwLXrouzB2aXF/dAhoxOgQr23d/uJn3pOsZ9nacpXWTDFgwhSUCSN0YHT+
ezRSQ1I9pG77FbjrW5wPe3Indg5n0qqM+/fOP1jMTVaVR2sNhXFrGOTzgCJb6QBssHNxYXWflopJ
lZd/w7L5E6jUu8DYXNrWV4Kia+qAXNC9FjbzFNwlg/Oasj+NFC5LmJyzhiwV0TxjhpID9jvPcT7A
GNUEKHy15xEqPvQKCPQPflpfp4HGPCOiBAAKObfFtrPJo0NWTDMypPG5FMOe6JYfJWfeyodmhzgo
fybIZYewEGKxy4jI0ZFzmUslVhahxElL2aP1qgcPuLqRkZa1dHnKVQNFc51bt6Rj4f7S8BYP97Pn
3yVTdp+6801gaYfaCzb09gkYhTuzBfHO5RoQ+NjezElmrdwIxQE972Mb9sdUxIiRwm+mU1yBfH9E
JQfofJ6e69w1N0uIaj0c9bvPv5t1yyZ0qx3VaWqd6dc88zby/J7bSjaG47MokmOYh1sr1bfGDLbF
jt6GpppXyzD9yAukVzRY+JGsetsZd2Ft3Msn0sB7zUYsk1PwzezChwhJXDsKa5WEyGt8/92fUO37
BKgdvTaQ5s3hdTnOOrqoxoDfAnitypdpmwRI6BsMaiN9+ZUOK64ycVp4riCVInaaXe/GT+EIyTBN
+qNpcsmMO9qrrRFB4x9vmZscy874YjlbOxX5JvO8G9ervkSBkNCCV3ro6YruFtber7pXYkrAhbAk
dEsQ9mzLHlYXKsSNhxxwVfcI3zCLPLViqJlMxutxXtLjGPhYgbm9ren7g7qzXqwEQHduyIGwOe5w
s9zmtXgJ4+nO9SDsR6X3YsCSS7P2e5xIaVlvfbdIHKo67BclK4DFJJh6EOqpOWgeahu9cuBzD/Rp
DsfWuznRdaxzsghFtImDhVAQG6/bBAQJsTog9WzRgJoNPyerv3eTYD1FxTcXasRpEilCbCy9ARQw
tBeTrDEM9c6cndsIhc6WSQokt/5p0qpxFekz1xfuPbPBvzkzPgqcISsLxYsHqHjlWc5bNlHKBtf0
tdbCLyLur62wD2QIXLmboEtatpvQ47suPOYcpuloq0HMqNhmIHLBbF/XJsqR2X9MnWmj+d5rgSt6
1VNn2LyndfJ1LkD8uo711WEgknbxTmhmB36NJh3VonKbCe8G4yu6v55Dse7cu4W0H8DvkbtGlA0+
KTvQbxF3tmyf6RhvKYFhva6tDniqjjUXO8y1C6PhjNvy++LrT80EkYl/A1gODnitbQVBbhBO9YoO
TZBvRrf6kWDCWeXEu61m+mJ4ovZMyMAToEMrpBXGd56Ip4vAZB49chehmnl3uj2ys+3x+5KArmzM
eU/J9JmJd7m3Nbrjhtmse897Gl3uoJF/MjvUs/rKxiDuVo5FFA3flutWuHRfc5f0GYdD4nrn5On1
GPZfFt+WprMCEIIJ/dR+lOp5r8u6N/nTdSGCdrk/SOp9jZr++6JxEhex/kpoDN1PMDY4Ob9ERvFI
qz/mQMenXBmvnjDrnWcnK5KHvg/lQDWW0TY8EXSFAabSXLuj2/UOQ35ZL3jsx7B8dssZwRSRcKum
qV58MBEYBW9itzn2s/ugmeNtWkNFTbInhp8nrZ+eUAg4Up/MpWkJjkawannXaomcZ/Wv4/a4Jmtk
VeRYguSftVxwW1nw6KfujzadOOYn76X2kvuBf6Frt1toHQc/vHHxKmiB4IuT/xETgxgSC9LBzdhN
QZDf9cO3ZYB1FWV9u6cAglLc2rr1SII2WMWumL1jN7nWmvYxkiKKfVzqjdncNmX9PHbzG93B/kQH
9ACTgUlxPpvoxeYKoCSwxk5gBqqWBiIl4Xmay8gnALBVuzYGzQW4V110Z9IB7kiJNLdaBYWwKQmL
qk3rZIg42aI73jj9UF9lNnoYQod2qckMBps2+IDUOI/FtMK7NO4JVHs2iSVeTVqSb2LbfyLZhgDw
pWU39vjgM/0Rpm1ZJuU2dNI9IGNOf2M8Mi7pD0EZ/EgiEW5LAubW+B6QYIxjcjWbtO+zFpc85yFk
fLD06FH1h7KcuBFGCXFgtBuzAN53XdqSD9u36xoVS94eJ2QURFS0ZCQIi2xVuuWTSZ9Kr1E45qN+
bDztnNtOR7KLhjw0sjcIlotrr2ge49jL0MTkIDXi+NyTMrJHldmvtKYYuKS5ICLCOD8gTaIsZ81J
sala9HIdrswTmWhUblWU/N+b6gljdkHZwqFXT45aBgChLBtaj3+/wbrLxTIxMqIWePkItYYoedh5
g3bX9BTGqlEPUD/o3NutfRwt7lHrPVS3Q0LpLJaVEY3MIMbKHDBqYcovpD5IbdaTeVdiUN41slw7
qcaOWs30kPlFWK8j33+bZPOljK1wXTpYpDwwwKS5GMdCaFgSPeRomL3tI+59aqE1IFtuH48SvNun
c/hkOzU/i/x41cORa+pPYMylvKwehJVAsdg2pg3JP2jBtawp8DS3CYI5nf3VjFdJG3lHPEtbkt/E
qiYO4xgIXT+HQR+t8AwvNwDomTFZTr0naePgJ/Zy5pABYKUZ8S3RrsZOm9H2Aisut5JyuIaHnt7E
YZRvp9EU5KEFAWfl8ojUXVtPwF4evIgAXpH2QMqdgtEcTFWCPmZYIFJahtvWuXdMEu7MgnyayG7M
NVAcCIOFYW0RjKyKatauq9BvGLdDQGyzVBKOqEAN1TvjESjsdPGvkli8dIU2MUost7jXdrNRNJhX
oVtoBYMHIANIROdgpxm1s8sM/n7rTNHVODhv1Bc+FrFkxwKmJLeH8ET6b47l+pgU0BFtrbYfYBKd
grkHquKgV3Fbrg9lza2iK0gRAxaRvy/ckPzUwixbD+LcyOus7Q/WtonEfWHb4mwaghCWUTzahglq
b2EypRdzu4PHaJxdSh0xkodbY4KMZpbOkTm+fWyHML3vAkhgEacMQ43y29BdwSYIqLlxA2tBTJxL
g5EY0jRCE+cEnJYWMLr0NC4U8ZBDx4juyQX0KACk065KhuhpXMqfVsP1e8QWQU+kOwZjaEF0GN+a
jJxIb/SWaw4ROLxmh3cRQDWkiYExpuefSazwzgPNeyd9IA2G4kmO0D5CLdLWwXxru8MdrDLiiPvo
m1N187GuYDtOXnzOQhLIJrdtNpJdcdORIXujWSN8wghvd2+6p3lp5idAuYQ0lgNXy9x8cEjweoq0
tjxqQ1+sKxPRTtO6dxPmGJTj9TIg0ZZc5tQ3r2q5GHQbVRLa45hA662zdOZz4rl3WY1oKOmn63bW
6rsgCG/G1MgPvtW152ganwmLoEUCGXNZvDt/U5Z9+iAgcl8lBM/EEVgDpiYP80yETCocyLW1/ZqQ
/sBOzIbd6Fj+MZ4iAk3dyNyWRJmBmnoNGY1suIlZx9ZJg2M+VFu7EPVN3TgQ64rIPro5LGjHuiOa
RD9oSCiYIuXAMVtSMMYno6XwsNgu5j/EfKaJ4zPKzWpPzMYpQS6/i4vwewff/cFAhpyWg7efYxu1
ueHwgxnL2yCm7JB0ew0E6rEvs7M16OTjcOQSELkj5/YZd80J/4V1BP7T7ry4/BIuRvbgAR8yQtGe
RyjLjV6QdehxQAwLPkWUU+eIqozUuUP4ouQ/3jgT9RLfne7xggY74gUJFbAz56AvzOMNpyY1rTVx
Rmmxdg7tczf487YXNdLhvv8BmTO+7SdUZIX1MgSMZKZFAJiYxb3gyI1JrTsZESyifiH4OQaIO2Ag
KGSGLmMJkzpE8g4nf0A9HG21LjuJoozusW/ehBa0CigrJRMQ8rEWtNeldq79WWZLFenWXl4W4Mm7
AHDpPknzE9VSSi+dN1FQQGM1d2d7zPqz7KiJeycpkJMvKOtCmKp7d25loodV7+OpxNOgzbeMp9Md
bhr/GJKsnPXBrY4yn3t1rm0jDxRGtpgnxejWCzPYJ13g3jguYhhblDPYphBslVs+gzx4xdCtX4sv
jdCSJ+JkNjgj+7sQlbc5MWAkZQBPloWpJcrtbWkbW1pa0orD0E5UgkH2mG0KCxiApOhv2sn/Trz0
vF/GvjlPCG88B2JJTVQ6tdJdHfmU1lz7eQ6K7jBgbKnpsK6nPA0ONWDMtejKK5E905QGShCSOtmN
4WlGIdnV54JUmNOSt2eTpO57apYrHy6y5OePSGiQZQcQ41iotSS5qhtuyVpDwM9KyNVJXKmUM8Da
Mts7PYwzzMEUGsM21KklaYJkwHWuIY+fgY2tC1yepzxufpaaMW9bXTMhLkkxn05EFRQBWJpGX1ng
bORqUk8WFYUmB2Z/9MtRD2/NHJTL4qPdchmXUF9Md+OULSc7YALfFWmxzR1vPpEyt4k9pHTMMEhW
kA+pBRG1L1NPqQOhFP1NvNnLafDM4ddqVjUJrhWJZ3X00ywXas3E78U8sBt/bXdznmx04rkAiUvN
kugqPNuslczDGeHbaIvcKbKY75TQ23miTyIZ+gOvmJSw+tS4dFLM1AU2XREFox4L1dDl8rTLvX8b
tdk7l3la1Fng/fZe9QFqcXnDH5uwZGmo4hkz1yJiDnp5S+MxniUlePnzAw0shzRY5Zf7XDVQxFN9
I6vh8u7fXqQe9DUXpAPyd6iPcvD1b7+QenXgGzVT4Fh8vi5uQnfVmZO3vvyBPz5APfHHY5dNY+LM
TTq0U3K0yIWQEA57yhHeSvem5hJ2RQoogFn5dGPTaDZH2WhOxUMSEXWDnqRjUsfCC2HRUjxF3KK2
ffngREYaYR95tYXFyOTNLYph4w49d9FZe8xL/8kFu7g25RHAefURUPLZOtVc6VsO8epEW4MnIsEE
PxQTxkMzfwy6hWD6qdnLeKf5nLfwBycaC5QAYNOmtv4+lctRDOP3uKhAYcNdjcLr3qxPZYFLiIEF
N8jZMblkIHDgKMLdxDjdGZ7tDJOVyOrHJPF+xlV9GzjNJrKCu8qIvrpVRprkkN1Qif0Jvbodkrtm
6qEX9yTV17QWmXa/0qzGpOH42O6sb26roebQ9G6lC+1rj5HCJb4CgFx90JrpIysKi9rHRKiI1ttr
DKL89W6+JvnvZ+gyAA6Mx3K0n9NsfIobYk170yf/kA5CGWJnyPPxA94cHgVmRq5ZfxH2D3+ikuv4
w22hDwezOA4SqKKLEeNj3P2wySONrensxdm50KK9aUTvpvw3w0OoW2ttGv7Zc+ACtE7MXxs3HeO/
tMda26PWjaLyEab4eZwCQimKVUZMdOnYt6bTvxAyYMUU0/PmBabmg1O12aqy7X2XaN9b39bhNCbk
uk+PvrE8Z9UwHQwbS50IqqtOtIdaowXM2C3LwuxEXlJ0KIL5oZah70P406tg6WQNgZIxvgdYtZA3
Xeu6iax8k2DE4Jew7JUXgqDGKrMaIc75Qf48WT7Rc+Oy88+CwdaaIO1gE1CHCBpsN9KDurZThv+g
cx+65nnO5vEnDiq05kGGY2HWxh2p1UejD28aRH3BEFx3ZcNl0pLD8xvdT59sI9BXHulmYFzT+bpx
iObphuvGd4gpmpH3oq5tbcqb2scYNFfZACyiiuwXcutrM/0yhfgvohBUrF+nZ5rhxTYYCVajiPDg
mxCnfLf+VlkFXxnoxsCFZG+llreeif3djY3r7Dh6IAyYDcFtGOk2Ic0k2fJa9zVNiMKq4pVdOyjA
MR5lvm/s7IqBfCQnMi7akE1TfBfaOK0XcyBOHCEGvMFYw3ldZC0JPyk/YD2W1J9m5oLM1E/+EKzn
h0BLSBda/O9en9/ant2tzSlEFdfgW67Ce5xJ2FvKLFpTUnzyQc9tPSd8TipvX8LoZVJ2ZC7hroqB
fWfrAa5R27mjix9uauzJnOnLGTj1jyrZkWfzWOXBT4AhzXao6lMA2wOjHxGDYWC+t7rl4qeYSK6H
+2tTUV2bsB4Xz21WKb7cjUf93vxS5fi/qoJUdFyGdCRat1/pE7wuLinZIavJiaT/BCHSJ5iwOYMl
hS0UZa+ATI49HA8KRcQA8xPUpeaAAXvPucntTHmu1W7BpOUEdeVG/hdCDiaAlrNlrq1t1nF/hX3/
xAHPlcZFXBqIbkDD5W9ERcmuyakyiIWbY1UmDIQm/Fw6vtkkddcViT6UGKoNdD4yxheSUwQpuwWt
Au5mHhpPPUKsj+mFjEx91sxtHnHnzseSQvFbS7nn3FZZvFt8C4b/JKZNhemO9i15LX72StzCsrUK
AapfNI9hTlqgsPPbrF0oN2mvxeTRoBo5r6QcK3TfzQoKXSN/SCPFuA2p94bZCl0tjJj2/N46wYeg
HsLeMN79fSTIMSCTApvR9KOjDymy7CGBHuyNpb8O3ehZNqTpdsG07WLiHd18L2ReCX4ufJUZJs6x
QZ4RhgzpjWyZVp5TpOt5TI+WHycb2MTkWXbyn995ycbHE90Ii0zvwNvnTciM2WY+OFkufxCnTuvo
d4SEjtsBzw1syXYPvC3aNvqxpZEm8oJD0LTp+dk/B5/ZMKEtzqDdTrJgjyk8XZc9DNcq2pg9oXxS
5xMH2ocZp1dZXn0IWU83B4Kma0qF52ty3IErEktC7Ai5Me4BI2B9DM35o+EMEpSdNcN4GRJKN90M
mmj6OcGtxslAikAlbkaD9q5G6RuT2KJTOtXdnxklg11d0zqgIrPusIHGzlISjgW1umAyg3LPr2aJ
Lch2NjVY1HgO9ju6xmn2YeVmvnXyhYpgWnvrgFjyBXtPxjW01pxnLzPO2LRqbDnmrVYMwKQN+2vX
9smK81usu5bvlJNbV5KzifXHvU2zoiemqw1WpHVuONv59V3ClhgipI3aFfYTjTVMOYEouFDNHBCh
LtCuaw++tMsXdWesO5xwFY6H/WQF2QYXcq79EEgcqRvQ2ekdbeImCjOnmJqXLL/NoXRtCN0zVyJa
W1ZtXvd9M61w/m6znhCkstnWPe4xq78OdFz3SF/FGhpWwCUhOqiG//8gS+BqBggz/oPsJsMdXBX/
xJV8vum/cSX2X7ZlcGiZFtFNlhOgbfklvTF0CyiJCx3JM3UUOFL28kt6Y3nyGQ/djY+2hmA1SCa/
cCWW9ZdrOIgWoakg/nQgmfzf//Mx/e/oR/VLV/JJk7ls/0Nnwtznn1oNHgB9YqLAkUgVS0p5/gFI
EkMGeM810G0l3jmvqHWPM2Nfj+waCrIvo4A7MBHYVmOI3PTaY+YbFq4x6otxVqxIbRoBoetcB0hz
xn+TkR9IN4acM/sI8Eg76TayNts+lSISFoO2YzyWyZm7fK072doicGw9iu7b1Oi0vlp6UwUOFstf
NvZskB4acAq7GKgWqwhOtA+GTRozajEr1zvVrvNSU0xcixYNrdA1F40+8HO1dllo9noyAVRj/No4
HqBu9ZRJyZKJp3xTM1YeeRZRuyNR8iWg3g9xKPq1iNraJFaBuXPmcPFXm4xVSVZH+7O+vFg9oRaJ
fIdaU5+i1uaScVrgQOzGyAl75Gfcytwvv0BCpOfFWS0I0MMuvIQA2Ag+d2fTPAUgp06fa121KXC/
rekDDtRbCacIewJVliU/0+yiCR0E2n3fJN6uCq+IWCFBrUXN71s49i+LFBfyGhcATccsxEIe0k7f
DIEsJzhmfU7c5IrO77JtbwrXgRPRgqIq4bwwxynuzNH/cGuGGwP9ia2r56/5wuwvTup33yc5J5i9
+3BMxUaPXeLBU7/krlsyTY2INPa1t96PKXIP+W5otGxtBNNywLh7ZfkOCRCi9zb21JjXUWca19M4
22QmdLSFg8jVd6mAwA5/96j5GIjNNgK/2RvxlTb/tEqjvB4Cpi18m+uxLUlpsc8itfqrcO63aWd+
IyZ5AKnu0gBGJXcNbnBYG6ILN5ZTcd0XDlEAA6LNJB8eZ8rRUxbMV+4E3Ew4ILQizYmv8SVxdHZL
vhsB3R5G2zqQIV/cECcpSOURw94aIwYDRjYgMhHjvLcbbT/ZCG1g0JP2UIxX0DZs6MMdApepPYML
cK70PHH3nr+8qOeCeuTXIy2oCM2BGwovcFPXP5pC2xv8069nf7auDfmtuzZ+GTRp6EyQxcrnFrlw
k+J2Nh2PtOjl2Y1SxCFYOVdzVi5XpMbNV6Ob8Hs4OV5g7cNbumi3zNyKR2NJ987cX7s92YbrVs41
U8bXu9Zt//HYKN7A6N8kXbSQThUXZ80M9MOsiZ1ZoktlFtOBTdYXhOJyVT14WcjIZxDJ+YoLYLdW
3D7D5i+npLGrLVOq9DMiO6n9ebhH6blII9C2EfeLEz1PCQNBjg3zjJLhM1Zo4mRpLPcuj4yNpcPC
T8hs32XRcKPifHtnqRkdCXtjNkTCrFyKZKBz7zLEMydZKYYUVLwrm9EIL+NQBQzxlRXx0yOlVmsP
vTK8zYMe1vmy/sh98ggBL40nUy7ID7Qd9pwf0AIuKcydVHSoGHAEgjs7qIcCwXzJQKi7FRa6Ly4J
+DglNSShjEn7mWmJXkXFVjRZh4uzaQnZkUpZWKUf2TQM21gK4VO5mKUuXq2pxyafKOIsB09pEIPY
hhTxCHY/FB3Gv3oIFpqSbcOcMPhqiSDftVJ4rb7SUkRfjUQY289fsqcIX/n4RdG9C4plzCjxwxzm
wIMc4ywGgyIkM0HJqHTiwGYEDA5axwa7tqRdz1OKdF0Ke1XaLvREILIhmXFUxkCO6phUreJAPvlO
B1GelM0efmC8KzR3hiHfPVsy9qLBHrszK5AGIT96Msjeuza2a6ghI84gvaSBjV/Y7axgM1J5x6Fk
0Wxqif6Iyqt2aOKdw0S7lLCrBOVnXzpEbqFPkN0yV9kt1Koyi11MiYywCcJLSJiuND2GXIHZTx0A
F7tcW1UPnd6TWSbF5Mpl6ToJtyvlvQx7efOCPwkMKUW56hH5mqRQCjRBOg9BdT1hGkw8os6aT+Zg
fpiep2+dPoQmvLT3qvTZjK0FPBPz/ZvT/oikpJ4e3ZyvFikO99bArYxTGUDhm4zYWse++zPxU0Ea
D6/MiZDdTChkP18NK4o5sEzYDNN+6xVpfSD5O4Eg1O3EfGyARNDYGikCcTnckhlIrvtifzHzhxGp
xPGPf7vaHD7djGC755ZUavUzgDlemzo6SLWlFsr750zuVW7O30aZu7qkroX9wCq3DlP9z3xVs0jg
/zfxOtc5OjJ5gGZESy/zQm3SpIQbNnAPY5lUudxMnoW5UjOwz5EX65fiapQ5zXSR0TS4lOh6WDqb
0EAHqhKLMQ17iHBOqSGmE5mgTKUT6tSMAvQhftQ7LhB9Acs+SEc6oJPXY5AdNpf06gXDFRYz6XTx
HGw5wZqM1voYD3SkpSkEaSlKnyQ85C73glrU9PeZdriy6HZZqMfapb/XI9Ht1OVNLSyJf7tsMh+t
T0WiUYyIPLGJq4h7a18f1Nkf6QZXA7WqFn7gBHTtPSms6K6AEjJN10moc6dwpE7MojOQPZgtqa0y
VrtYuKTH8FLKMsDBZA63GCoWdG/6u/q76nqrvssfm0uII6p0C5KQKXR6wdqAL3MMsxp/29DMzHr9
/EvrUOBXtWy1aDVyq9qCX6TSI/vK8Jpmb3ZAvRh/wfPR4rNpa5ulrKcDTCGNaCjgy/LIjAl7reBW
026Xp+mnA5tUAwj04GA//Zdj2NArd1bpQP/ZHEFxNBlizGib+Pg7W8/kwtxY2RkYVrZXXlhlAi6W
GWnhxQ+snrk8bRSHtu8tQvaorF8eVmvQpeujN7wTSSbLwalzGMnbVFu+/FFSaT+7bH6uWW52tMhJ
7hs3MshV561VFmFbVb9j7bjVcE6bao+Lmbyd/8femSxJyqzX9lVkmvMbvcNAk4Dos28ra4JlVlaC
0/fd098Fec6JX2W6MmmuQYURRCQVHbj79+29Nu841/PxZMapehWTSXRlde6xL8EihCKbtrLOf8us
106aYminqsTeo7kuQj5qxGui8LoVL76uXC6V4XVz3Xl5zn+1TzTj4BVKiMh9OdblJstFfQBp4F92
/fH36wP24kFat7qxUjxFoTqynnplmZFMum5WtZ3j2RwJAtALKhYkCPuEV+0q+jmHNcr+MoRe7q5b
/WwiXl4fXu+vw+zlbgYzK+tncm/GWm5yTR2365CjL4MPql1krev9YTmPLPTDfdYMoFEXe81646hj
A3Ks7ZxDXw3eYJTd1XozgpPzJ0Zkj/w7ZDtaSZQDjmtGZC7Rp2nq+lOAWrU5ABwL9hMK7a46mBOf
hl2GSxl12SQui2kyAVf4tP546G/Pkl08qNsRte33s/ItarTyOAuuPtvVotQsZ8O6td7gBW/+8UiZ
2Hjz1r2sWtB4rJvzogvRIrvISKhgc1odl5ej6BSzvVKMfXoOF3t3sTqCtVWs8n3wv++5HDJYrJ/r
Edd9Y6M7x0546+4/nhXBVZi+H/neXP/37xeyPnW9LyvBs9b73//j5VBqDGFcd+02PwtBcvsfx7+8
iu+XfXn4cvT/wb4iO8eiUut+x0LoOAcTwJvEW7LAdduvtk1pzAd1oAqWo/GYsRoS+lDdmLEKX2DI
uejN+UssocYVbvmSlEbPZHa2dnmtmnstEHdNMpY/WAp/MUV/b0VUbWd8TxDJlXxX6DxdK8iMzRDD
eLKJnonFUv0uToKT7c6IA0FyZQGEuqahYJxKt921RftkFJKRxsGxPTOibOy+f5oHwE9dpb7CBUbX
TmY0atRzmFNCj2S9ASniehTGSO7FUjMNXbNLFQY+m/yPYUq2FfNTb2zjmnOhhQzRkObc12W6L/P2
N4pouejKyeJS+ze9HSlJ2j+cuAV+U8ZY+7ClmXW9m0btp6EQydXv+oIWtV5R/5ptBTFBZ9OemotD
0iSYyvjc0sY8w9DvuPTJt8hp85so+hymD5KLCaEk6LePlX4X5tFrS78GKWp0NCsWpHkxEu5o7I22
vNXKsOWrqhQwmt2nTWRAqbrWXg+oSEAy2oU1KzeCEV+BNH5ail/bSwEjmxhb+dMNcu6HZAx2RrKz
avSHTZkRMJ3a2yg1PujP3buUJl767IOO97ZjynU7ddBUaua6Vb0kIap3FaY+tACGTutO1B51ZlYc
ZofGy/45u45KwpHbHIsEjaiakmkcG2PjscrejzUlQWCJNAdwlqMAcPeu076rcxP5Yx2+oHCPzwmd
JY/CSeuXLB+3JGjtFTMhpDuztiOF6Z0so9zDTfUe80s/xYzUBPv2M94K+USo3HMglvaBrsCnYwKa
MVvNLVvbj21wGlQYShHN8MMQao/OUJt7gwiTKKvMB2k6j06Z3sAMYvUeEkQC+xDLMQL7ahzICFS2
LuUMpOUBScO2u1cGOH9h1l3lMg4+lb654h8QuSTJPIThSzwBFzjyIxuqsVwmJTZhWKd+XGDNsUxk
FrN668paPSZhW59UEV+p/TTdutDEMdWkCGSgbjX8XjUNOJaJUryvKh9WQbM1B7oLDkqQ3ajTBeyQ
XOqxSeCgCcqwbT9WV6+jivE4lK+K6XBZpa+TGuRSxwQTWqhumBO11rUzF4tDJIIKiOEURlJPFHov
Hsipiyd1p6TkNeVW8qMyrA+rsR5MiJ4/yqZ4LblEeVOfqBun6lRvWMQq+jz016p6LTG9eGKkk2Lq
Rc2zaBOn9A5o3N4UpLnYtCmHRLu3i665m/Iv7NUESzW0KXTC6caIa9+TuKpUN3moywJb22hSwFI+
Z4rluQx2aRQd3BLbgh070DdDu90nQIZZ5zfSy/vmEzGl5Qem+2iJqjlU5y5uzL1pkjGH4gs0VTfi
cVLSRR8ccLpZp5mqFtM8ByPqIueEh9ogMUL52/1mkguNdjQGP+DiVGQ9greU2OiOtkjWuKcMpwRa
n/imCrR2a4fJTyAPjAF4oJqIojkeBpweFZPQlrqPXuY1vazglbTAGOAgCAkrPUSD+lgKJTilbQKs
g0SYtjLPiQq7VhlRIMfakOwE4vqhJWYo4BoFnTRD6NGyxjVHVtFtc5ODTgPXbWMgAMfqPA0dVikX
AhUKNvVT2vrZmgy4MoN8n4d04aiq3mIrBlmrBbvc7a8DvX4xaotWCrEru6nng9Zf+j79KiUSSset
xQEtfm4p/HzLd8oUvKeeTgQRqW9uMB4Qsj5pEZIW2k1gWWlwF3ME6R+fNOHmBjJs29mRIemT3dWh
Eb5qDGzETZE+9ISDIXyE6jaELanjpSx27oTMNoa0GWlzuZXjexcOP0cHftM8PLdheqJ+hYGnQQcg
+2c0mYAMdcR1TXSelPE21+0PXE1ELOKWEigXe4TQFY26QgyOP6pfQ1SqPnHrX46WH5KoVynKiR6K
Dj8/WZKC2JTzDT5HVg9ORB5GCKV/dFsahCZeeti5kFfL3C8NotRd5kc+7f+Pctg6aYFPquuJV+xw
GFew0NADHRyGqnRPHPV1ahBZYRB3ArzQrDw11z6nHHFdLH+YJqBYC5bnpmj6jw4Akae6JecFWZ4y
0pqFie3rP3uBRDQoE3GgDlUWmBvtzrwJG7m0AvH4TJMDJ9izWxokbmYnWLCiN9O6nrMAeDUErmgA
tmMG3ZtpJKeC1fCuHqxzZ9v2jZZH17Va5FgkQbyiubmh3uzs4iULMAzpMHaUhzdyKu/pWR4YheFZ
teYuFtLY6vH8ikYErFHc2rTY9NyPmDRugNGWGwkexZaLiZAauxGN7yYh6+j1cLQ36Qs+wZE5o/5b
L+5CkkI8s5ggSpsTl8IXO9HPzXsZxc/mrLy3roSEEHQQjec+ObJcvcE7hgKOsGqj167NSMv3Vnmb
5dqdMwMCzN242vXKuJ3dtvDCNtTwAXIxjmgPdr3xTGByAQ+RcZkCwoOpGM8i4AKZyFK9L8O829d5
bFDmUR7MAsV3hhek75HtdW2GEqHAPTnGZK5HLhj+trlLCEnUBbL1sZuvpJrdjYVKsZqvLBM4EEMM
+oGJYE0T4qzkYXQsCKcHdpKSTU2OeZrcMvNrvVCI5zKpz10e3QlZNWcw2R+LVkIrSTI3JSkkxH8A
CqcWGJFKbHfElQWamqN1DH5p0fjUzXyOCo045OU4FxjHFqEFSBG3Ygbb6w+aZZysML6ZiYPVFaPd
qmi9tiVpVD4OMx9b/UcKOnlnVfWAbQgWm9tglbGc9yDuJUVUpoCG29yqU53Rf8NVYIh97CButorw
N2sOqvikfbqvtZI/uGXYbzRTTpSES2I9TgNu4iEXKfotyfRJBdOZ6Mau7IYHVrkM1Jx1tYZTzLQc
yp6EVI8AldGmTE8s9h4x3CVXg9S2A0KADAI7V3P3OlqWIXP2QEYj3ii19zUnma8no7zXpKqdFZru
9O7PTdxCoKwB2amCFCgMmOW929fUmh1tO4eIROawpM9eFWdK4oirEma3gjWf8kOhF0qveiR9DwOH
VyTOjmpTfhdKV9ySJjO2hfuTyxFB3UzmdzQ43W3ajdpNXyfnWlVP2DQaMojDkZE2p8eaSjoww1ZM
CFALfcIZNY13wlCzrYpH1qcGLr1OlrS5qUweTBtwhdYddEJTwpyk2qlJvhAySjq9dBHULv9VxOan
VJhrpQIVN8JiqsapOt4OxGomA7mPGG30orS3dtody0GNyJ7USKvg0sAF0VXvh3Ykq6yCjuhYR8wd
vpMO7pZpkkI7O6GZGjD2Wc1NYkY1ay+UJ0VPgdIVCMEVtZF7cmx8grXq46DV8d6w65RWdUkLfMQU
YZheq0t7V9C5Yez46OyMuI6Uq7LU8VhYTXAVo7tgohV9yeY6zrVdxvjKNDI4WFn5YNiPwtW0p6DW
/CEcmp3rCLD3iW9V1VvTUzjvWv3F1Jncu8K4x0X/ikzdp4B3r5Hpx7ovb7ejNof+2LgBwsH5odCV
HqcZul6VT3yKEI6DYcTQVnaHdDz3XYLqXRDnZ44PqEqhNKF69MV4El2E3CTT71oanV6rwq/Mncnv
nQH1B3xETwmUAN3V/OKIZV0Q6FsEoSg8UPYgCGugc9KZ08q59UWpMoWhL4aiCwx6BEqD0WZo06cp
q0dPyOzTyIXmZ5iZWI+R5axJ0JZFpZ+q6jdhIC2Y4mD026Q7SShARY0hvhZ0BxMUbPBBERbGAoJK
ClqQVQ4a7o44EyO7Tm3+57SwQI816MMG41ZF7sCsK9kiW4zxcpM5ghvxZ8e13zM64DhRYr/Vbdxx
wXOQCGLT0uru3R7bJ/S+9ya5cGM1U2PA9eMFM0JrQDXGNL5POaB2VL+vfYY5SBUqsrfKJn8Y71kc
TRm/7GFLIe1MWmHEmYq6rKEAlDmEN9TK8i71TWjFt0G5Fz3OrybrT8W5l/LDQuCODw+ptKW/AN35
qrE548CzdnbY/zan+SZLli8Qzz/fGcs2k9DYrJ52g1s8E09EIk7mviazti9F/7vLxmc9Co9otPZM
69+DJMKS7jJZzl37QSUTNFLGpyQO4G4qLYmc3T4vrMnPF/C8iscbO9SmACLp98Z4XRDxWwSgJ0fx
rs8IcsshdLdziZBfYjl/QZVMNEJYaFedqpe0KKvx3Jo3tIZC356TfBPN2bOaBHxOCwnXyAx/Sqdb
1i5UgiwFm9+25SrsUq5R2+5lxql4wypFx21A5B4fWTlhEMxrczdF7S/6tl9Rh2mgmSk8hmjTLVTP
XCU+K5pnuzIz9lofVpwYEaFiLlftwHJ8xme8f0rPIBoCx6azDuKf1oJr9VtXqV7sUO13fqyEzgNn
z2CVCasUlHiTQ0MvlZ/qHM0bkVlvqFOaCfpqnjTCd+WHqC2KfvwmG4FIcqRdvZE9Nv58lkTiUUxs
6uILikDiRdGEEHj60PJW96o+PgbB8gLUPj9oUd0BZwLhrvzowoW3hi2WOcKr0RqPNb4NJO/35IDd
ujHfUhaHlFIzVJPuvK9axicW8lVnYEOQ0XMo8GeXAIyNMHFOhLMuxIGIFXIU3rl6Ae4nI9WSVSgz
AJJgt+AGcmbgGArhmWK60b0RaZORuhP+R2bv3ZjzgQQMkaYKlbiwCDwO6d1EE7hfdSLPXuJZukqo
MEhriTcRwzsZi8TKK16G2oseGRbydIhf4BFEuvYWZiiM2gZfDrQdjM6mJ3utuSH7WKQKjZLRvtYN
YZ2XkGe0bMEGOQUSZfVM9Ql7P8xJvBVqddPjuzC77llOVnBdDwt7h3GYwCOiXUnL6PqOzG9KeQkj
8lSKndaq6rZPki+3pj+tVOopECDOGiOCDCZS5prGgMJswvObtRqVxEn4KaHKu856GAvluRu+3Iiq
t609D1bVwXpwfi6yI2Ezyhl9xpxPHIKU1SJ9IiRHXAFEyP9fp7H0aH4do1LcWKVaeXMRalf51PMk
ZqpVbDJzQBU6FqX0NHRtKG2FlznNXaTQFKwSk8tDfOdGcLw79UMLg3qPPabC28eVj9ccGU6xreiZ
a0xHa1e9XtaoGDeDjRZoFSckb2lUx9cO0OXGJrU4VnQdHazF9NuuoKvjbW9VuVWG1O8ITtgS0PyM
a+yrzYqvRVNiZfK2zwttw0olWCBOlXyJEEX6uoSSJFNm58oPXNb4hHH+XQv5y0yzOyubrSPKJRSc
zDvxnUwbvTKu1UZ5xr1Ml9iGB9EH6kZ7yYLOG1kKcDEGlK210S+lJ6Skgl/E6h6ZbvnEoHltlPO9
CPl5Zltj+Z6ge7je0Bu8RzgHXl/p+OFDfi0kx28UIfVtSEpEr7oPxqC9FfFiE0H+YtjHMrZjNMTi
MaIAvXHM68RCYpAGNAfD6I56HBbcIYFIQPsUmUXVDE/2FD/Jfn4YR3kfyuko2/KmbbJdXd9Yif5W
8BYCUrxF9asEZRIOyl2DQaMxlKtxEVPns9gtC9O5K0CMzExoQ+3WSMJ3PTCesdhoyEG7fUeUQhyJ
Gk8CDKpsiQVQnh2yJUpLve4JMNvUctGbBbxdcuOx+fb3Ot+WEZhbHNgEnD468/xUmSNM7TeaCojm
oNe1OG3jPtu1Gb+Y2swLz7Fqv53drVTrn7MQPxEsUkLQrlUt++oa96fRdR95/jE0AepoGhyZGjzT
RrqvlMrL7PxL58Wmc/kVomxNreIJpOoMgMrFuZGLD5ff875JurecCfZmllyS4mpKNkZbvKdxfaxr
8ZhLWkRmSqFgPJpTTlBj+WhZ8blu1FehNY+DyHYRmjq/cIJ7Z8S3i47jK3GSezd8GczuVm8UQnZi
AO/pr1Klq1QvHlal2yEZER5kHXNX91WGdRgLl65Vr4q8K2f5lrTN7yy8MRpCGsuyRHPcOtcF3pui
i24DkncqxcAjY31ZGsGoobkUq3SDrFS98OihUUVipo2wHMXmKWhfDbPBXfajHkPlmLXTvRKwFBRY
HFP5MMv9/yn2vkFZlr2glP7/ir07wgmaKe3fc/mfVXvff/gP1Z4w/7JdbE4uYw6FiL+r9laWFjNr
HtYXJtZCZvonMEv/i1021b9/iv0uqj33L2Jd0etpqONce9H6/S9Ue4QV/+eQMRpWwjQNQ2iqbgpN
s/9EZqU4uuasVKfDmJaPzPRAQWfxI5ydAr089gX4dKECZIne+k5XAa84utnsMkf1mhxiuwv/+qFk
Ftosc6l2MPfu3BIQLummZjYWUzFyittgc64K0dwPLma4TGkRRkVYNJ0IHsdV1tsOTAtmp1nHPwPL
XWiMD+NAg8/VXvMAoVsg8QoV/PY5Fuprx1BIIozak3lTpVZwV3zEdS+PNR6IjdXQUR7c6CCj0N5S
jYfzmpux34BM901E4vuJaEZ8v+Gra6QadRILk77LureG9n6mTvQcRw8yrsv9RB4Ap3QPN0u8RRRJ
9lrb0OYMv4aGWpvBycm8w0un0r2imgF9Xx+VjZKmp3SOqNouhvKMABxsREaza5AcAf4P8FLLXPdS
PDVgJDSidFkAeKoyAjvR6w8s618R9mS/MJRniCD0e2K133QTPt4+dY5ZH6FmsfVrYAUgA0giPEqT
nEPjehjppyQ0CfIIbR6BUAOa8Hn0O1M4RNFg2RFuVx1nXUWsTo7azRQBVIlx0hV2f03Hqj1r9kcT
UQowevOazBlxbQtsjmPcdKxyymSPGB0fGthcvx8FMUlrNjDOHzFVC4ErxVPRUovFMosHYSluGrF8
NXULA8Q4tWC1YnQVZdT4xUy84iyaJ8B/574eCEssnUOEit+xIAsr7a9AI4UStQXyLfu2c0V2a5nM
54XNRIjsFVBtTXs9p6lyREJ+axVMd4SM9BsXV+hYmG9Cy9rbICyvULKUZ4WkVgqL2gGLKogOYlmN
Qpmego4RuSH4CTeQe55mkiaGpD4SmktPsgueRxdWog3vjd5DlG0nKu87zJ8M50k04D1A/ueEVeMn
ttkfMkcfD11aMJyhj99X0WeN0aCWi28ja/q9xhBi5cpvplCNl4zEV0CuJH8yNB4YWaNBEcS6EKuq
x/RBGrhBwTCWO9VOtSv+hFpty++EKd2AQKrtfLxMd12P32AY9e44lz39iF78bCn1HFTCQzGO2+G2
qVqkoa36Y0QrAuVLdzzEkdeUwz8HiLx+PDaPrl0QbNwEP9FHMbTmj3MErL3L5bXpULtbogtyUlwA
4quqr/XGD7dOH5tZbXxEdbNPLsKxDojartOy2ReTfV28y5l8y34c882kP04U7g5hPty7irNTterQ
2bruN1MW7lMZPDE5+e0QyQEXDNCAYU1HDYaVqJLHyabdmbXqAo7IvzJMifOSGhLNgcHvhbmaKnaO
FtZXFv2/jYO92suJDfGQxJ15scY9n/KHjFkw5lLzSKTttqkuPipR7CmYVLeG6z7VWn3V1CieEEnH
Psa59twmz26CMihQ92aJiqi15+x+sTz2nwm9zs080lGbbIeulEoMWdnS5i0IW6MGAJVknuMfQaVh
7cKwRucqn8sdibikTOgBHTvzHDj4yykBa+TAJAOoCPPDsNP5pKE4y8e+2g+CGUMQwIGydPcpRx/L
EkzSE040Zm2mBB1EjTUhPFdWGt1eGaKMSvudWlj4m9ErlmOUHfCHKtQIxX6Y5aGpAFNNe4qpbv6c
6o17LLKKEu056ap9RJFVUbk+WO7exCJ1qPXZl6h6t5lT/bCcofGH1FgCjmi6qQbOH6YpLTxjKr5T
dBhwDgE8supDN9LulH3gD41kNU8XZds3x6nKBa1hq3nBee6pQ/vUWjYkxsEJD1SdY0qM0Zm4q8Cz
jUVzat6LXt8NxTB5ZUjzoIgn4FS4Uhai+sOPOQWKkKBZ3s7OcerJQsuEhcMHFsTIPHQy1ISq6MlY
hDC5i7rJOA1DQmF2aln0d2FxndjS9lvrFw5nlryd4bsTJAk3E78U10JQlAV7BfgzFRBV3zatCXWK
VErPRoJnB/4srE8z0x5UGmKbLoiVbU0lybahoFWF/JhbTMqdzF/bLQwS0lIERqJQi320mn4boMEN
DoKFk9rLatsa0R6xHPKQUjuEBY4XF0SXErHWJ4mHK0zrG6HxVdn5SwLqbjPVzLmNmuKXhglKc5jJ
dpZK9d1Nr4M5edCLiZ9Cq7teUBuPhi6vAcVlLFMrCOkYNTdMRPa9CkFI5qGPOzHGAz/tLEB/k7FU
8whEKhHCF8VkIHi+afvgvqpRXmbAhwyXH9HC2HK1t4p2HO2hKdqFEY5mRe+PLSqHE0vqlqwNWAOp
86gWWkudXqeO0y7lCLU/zo6j74ySoHSq9ixRfIdtT+Z8xqFd7KuEiYcdhPe1Nh9zPdpCN7rHXX4s
Yn5y5PykXhTInz3o+esQdXPcJbwVq8NmRW9qU41wCl3jJiOaQWmIuDA0DTOoSx4RQS3DxiWK0ukr
moXOXo/JEZrEszu5CDYrCsBWhqqPpVBSTb+Ikwn91gglXw8gSdf02zDBbiiOVFhtr7Je5eT8sqJM
87v6pXFIbUzaO5hiryFqIj+umlslvuKiEHiaIP/bpszGC2xzrIRmd60A8CB4abFbJvZRpgyyom+3
OdcCr8MIxdg2bdsA+xCzjX1aBkfZH60awmW4CH2dqflgnZhJzOyka52otF9pZcV0xAx3nQ6mM2sh
xvX9SzJBxZGjgxieH1drGKBPMDzGqFE8NdaPYVG8Iphnoc7VDUKm2EuteXbdmnjQKfnUx8ohnNO4
LfP+eY5pfJA0qJE+Te1lFPo5bIEMoE5zohAvd1nyvRNhFJNJVqbpQ04BKK8q+vn2LsmIdXUDSMcu
GKfUeTIBfhDgIPYBgZU2AeQbEufgFiSEK41wC4NtadT1JrPQenQ2LB/aJCfVyZ9DRx2MAyM7BbcB
jv56M7RWtumwnG0TtP4l5WAKoVRpIYcO46kuUcZdbtZ9q8Rx3ccPgCmn3ZM2uOjw0n/drNq8WuWU
VcLdKlGLLdTsUlj0T9b7nJzpkQL9Jquy5hQoan2aexsVaYlBIZDFdIzLxyzpTOg/VDtWrfSqml5v
kkVXeRFRW+Vg++sbUVat+KqBXSXBq6h8akGTmxo960U17Cw369Z6sz6j6apfOD6a7ziXddflGN/H
vBxOKwNGyXJKymNcfazC2qJ/DKXqHm3aOPtSSW4i+vkGIlFpntYniHlS99IBWnZJl3HmnLL4etxV
rxt0MdUTxiwPvy8hwovKtc4E0sl1c915uflj33qEP/YFqOeyxqgPf+y/3HUCiAZxDCIEvlmCKRtm
VLkgpOvlJkzgLpU2DBpvvW8K64V0UHc7/EuvuH6tqzgxXYHp6/10XPwL69dsj8NLloA5zNd9qgiL
Q0MyzeU3sW79ccA6oS9hC1Bdq4TwcqMu4sJVYbjuk40FaVek0980l8n6G1sP+L0JVfJ1Qe5uV0Hp
qjlft5JVlZq2EIdbo/v8Vr2mkebPw8DZaudUf1fl+RKJEkJXsjYixqH//bV9R9l8b6+ffWxzNaeq
SisnH/mVryLlVX68bl0kyUN7nZR4jvXZpKr4LfldN8MKrlXqhHsLbw5vq31dT6P1RoiYb6Fczqjc
QtbuSBY1WgmNY3Y5dYyck2giR+C03l231OWu2ceV6q333T7GJKy2W9LS7AOg8TdisbrzwiEiRtA+
oFup79jtNUpZP8HVyUnH3eotZtoq2CfTPD5ozZU51cmDI629VQc/6qBOT0IZ5LZiKg2Fo6p3pQhi
JCH0Vc0SUrMB48khstmgU22hidtHxcRw2RnJcr1kMYcxfVvMy8xDpyJpkhm8QacEctBJ40Mz2790
TYsPfWf7BpqmjTYLusWxelN1qUbh3nA8gAvxURuZRYSJckSaJ1EiNMl5WEq3Wh9kN7peMEKCOPNb
wdKa1OqEojGVSyssb1WLdqCl6udu7N96PZc7s4SRFoV1s41T3fABWicne8i/OMOfTAb6Y40CfKMo
kmBCVU13GR0pP4WDl9N3bxt16Rra4XFSoDC6TkDW2eJPCnt5oxvMCLUaweywKkQTva3wtbPULBeZ
6RqyAUcQ1eiqB103Lzv/eM766BrJcXle0dARq53Sqw33en0sXfWl6+bcE6NSAEkLFoLa7CCB15ab
9e73DcsSHHUJ43wH1yRmOYPFaMZEEoH/K0dKkG7nftNDsAXcjQu/bT0QWjOiZpaj1QuaI1mIb/Z4
d3ksWKhw/cKHW/dVKzMOeNz6h93y15dDXO7m1KGxl8Cia1YsXbIQ6hbF74phKVc+y7p5uUmduNkP
9nCMU1wypoWNeVxOBX7snCNpXi1LUDBsy77LA5e7du2iGajRwuy7XHw/ZX00TKZ3vQHXenlu2ZSm
pzHPwwr3Tw4Mnma5R7dO42NJnkJOdIUK2dmtCTHr94A3eZEJLUNwmBXu5K2ba+qKalivmkELCFsk
eKLlZloIOjptH1ShhBn0rgj8brGl1xYOyQGgwMFh4mQtxgfm5cVp3VojVP7YZwLUQHmlg9oszMAH
rInFaBl+3WF9y8g8KrBFxBzO90Um5VGBilBKJpHDdK0voQR6z7tct/oFYZQqwyFc3FD0M6e91esH
Fq7htubU2HyHtqyvYF4viFRm//EC68HUF2dHRHwJ//toT9auKI0boyZcJE6V5uj0P6d46E5DN1Ha
VfV9UBBmpduyBuXm3BvLe10TKOoY2eJ5vT+mQCHhItLDi8dQwkikTU/rBom6ievn6CQ4/yHzrTcI
L8zssOZKqJkCXItwzQJMZXqCPUvA0nJDThQ0BMHHrS3OhPXv1gc6K14aZOv4Ea+3XVITHpLx2/rb
s5ZjXP7H7wyL/3afs6beXY6wbq1/d9l3uXs59OXlXfbFFScr8HeABiJ+CS5HXp8sVhPW92u//E2U
OtEBWPf2suv7KYouqJpY7RJVYfSneVHgg4C1d4S1wHBa/BWTkNuOoZclPqcyBpfiRPEqIj5pcdqs
O4t5BO4JadaMCTSeB3osi4OhCPHymxjyNv9l+M/6kx6FcwO8V9/Vc0w84HAfG9jynMUOIImm3gwz
loE5zxbOb0GwR7uMw2UsGEzWpKH1Rah1/zjoiJMdiGehxAcHQA9PVw6/3nFo7TgZ9EPeQlG37cnI
gEdFZh0LTxmC+JgtnkKQanda2rqSPPolKQev9XoMRnHMSsNstftaS09lGvUQxbKvukXT+n+dg7Vz
YGim9t9GbDwCDor+zXuvixQu/L//2+8c49Hf//SfvQPnL4tD4dmnB0pXwfqX4d8x/jLw65OHgIrW
0Ym6+FfrwLD+0lVKLXSAYNzizsWFT+mpjf7j3w39L6quFCUsFNpgBMz/VetAN/Q/DP+mKyzVUk3B
QW2D9gbvuvxbOEMn9SSvY1kc6qINsSr04kpW3VNmUmIU42s99M0DIm5U3HhOwc5q1lU8nXt0k9Qs
bGd/KzK34ELIzAZtboBklzh6NASFop2MIhx9MwqCbTDdTARdHWib/orjVGxgeFCmA2XrkVCNklNi
+BvssfDDGydL40c3UbdqnRvPU5A6fjYayk6bu8AfbQoTU2LsW2SdvgVD1UsJJNuZyKKR7eIMUAXQ
N5ab8UGHjrMrR3dHS946u1CtbAi2CXO4LZYMwo3bqNiSv5Ufi0CenBHYVK0OVEjq0N3npdwmk+nu
gjakqjHYNw3iz6Yp00ehpaxo0RUfSH0+SKUvIIpr5VkdUQJWA8V95AN7PRqf3chZMrbj+kqx9pAM
5RksLCFz7tC8KcZIOAXtwjCOAZCm0rwJ2sWCz+9lmeF91gn07BxWpt8XOvHqSUdCuUbNkFgPfWvK
5gfgkSvQutHLAj2JY+oIhqyMPUQ9KOmWwPomtBMJ6x81KgfPaSoygcKjkJr1hJ8Y9hKZHLmOBibP
ouwqREzWIX8+4UkOvWCbETj9PiPizwyINJZ7NpRC28bB8GDgyTnMKdFkLBAd2pqbsIc049rZA/RO
cmeVxrzFlZ0dwb4jloigOgShUM9Wp5wTe0pPUQLlM+5d4lnd8pmM8XZndFPlz/Der9IS1GMUIRFE
dR40NZdUtDqon4ZdnZsYvwv6ScCIrtRavIyEAXqGlXT+FKjigfqNn/ZQ/YOqmxYCGxq8ro+304C1
1EbrSt/YegmQMrT0yBE3hg/0o4xdlRKZUJXRtsryOxWhHfTpCvmELhPEb/Z8nhJ845Q/72tSrB74
QH3FXQYOmvgl4ede47KaUVIUPWkf2/5cwg9IkgKPchIaWFA+QQNBQxK2uDNRGGwK463MtPJ9wlZw
lQZ9fq/0i8VNbcAq6r39Ciz7MMSTRXaumvuFSG8FosotPqKQ370NDqCarrNIIAnon5AaledozB6c
XN/Krn00/x9757HdOLNl6XepOe6CCbhBTeitSFE+J1hyCRPwHnj6+gD9fVWrunvQ855wkRRFZQKI
QMQ5e3/bxWQ9lMFU0wmOuQYKuvKMQ6h05q6wDcAMObZMPfH3WuoTaV6Up7BHtWjUwtgHozYtWJt1
7dAi7Ku6xPbaVMdaGe+LrJW70ZXFcfyKlGw82KFacQElD0jdaOeFw33me19J45CsbuO1NaiaT8Yc
qKQF3J8ogUWphROatmP/KnSA8Hna7RQNLaruHTXljz24j0VYFuQ5oEsqzC0nKujgQg2Rc1JcxCyZ
BoaBJbTL2l4+qYlYKhBhTyyoL+q0NHSM5tLrfXxJt/4dYppjRlLMEeiZgk8IxY6I9EOjOS4yLTo6
iGC6Da2ng9fnzVa2UbCuer28dGNPt6bYuEYaPJb6MypRFDRoxVNVC+8w52rLyEXapCn2tIt5ZAqy
r13XQPMwWOylELfCjFqWlQzWafLZJC3gK7dhTxiowtpGBfIsR5JJr1nFHctE+5TV+J5iB8j/EEKd
BOyt0L1pbkledIcotIKV0w2wd/3GWCNjRvSWuyHHR/+j0SImm0S6WzVovipLkrzi61vFj+UumoIH
alF+280wIZlBKteqEqy7yEmuwLkl/N5SeYrh+5OMLan25hPSyEKhCG6Q6FdfuY5BNKwJjp64A85f
4XrPpREkU0eHvAfC57fZC9FudCMdsERR4Xn8u/sLh5b2ypDcivQ7ievmqUSTgggQzw01ehXG3FoQ
zaNhEOqdbln7UbsvyWxfKwQwLTpT7Ve4LQAFchPAHUYe1PDt5Sk6kMLuqXYGI8GpxUtkknketiW5
8HzGTdPXUpIb41DhgTfbP6U2VGToizZpQN4J1wCxtGr6OTrFoaG6vQKM/5lofrLUJQngZdQiPUbF
msXx2tCg6yaxtqX5jnANX9syBK3kabWP2mbYsB9kUAbqcz7g6coMSaF2xJswbUU2/NN3vRvsC1JT
TrCn+qujBfSaxn1fWuqhmWBqANnrNR4TCvF+lzDN48QZBV7fSnkRof800HHGJ+8a+8GlgzZ0H2ZP
So1lOP3Wtapkb4zFm+6PH04Qe/dlyU5XtLcKj8EgzXuHRhM6bI3yRN1WbAAjczVg9IHoEd7Dn2eK
GxiaJQ37VTMq61TSMvZ6c9GmtkuAiT/t3rWlAjvjEGs1nQ3hVusxTuoVtianNcdLTTLQ0s9Tdeek
0ccIlgPJNCrEUawVZrptplKzt4sBCI6Z3gG9nrRXJN1TgKE1RQ+RVS/6cTONzDW9bFaxY0FIrxh2
rhQYNYwSyaIV7PQ61BACgbePuvQd2SbdKIot4yjNqbcHqdbsuUq4wOJCZ4K1p/ZYfrWsCE5Iouxg
ZWG69EcKOeILzF9wHqPAwIYFEEKr/w6Joz2m1U7NklfN7vJbQhhUVoyfqQHZFhcDZoUBZFBmVhey
S2LsjBGC/wlqpDXlm2PJYlfExNMCbWlXEPgjKBS2tXXtMXnQ9HovPQWjFfP3JEqm7sF/wEBbf+9a
1jpKlfAVnA19XG9H706uddQeG5GSU0b6bP0iW0RYYX9fpVrw2uq0QU2kknnUmI8g6Z6YllC0BjUi
J/8rEG21tKSs7uywAdDBCgaLR6buJEW9layb+IHuY4aEHScIqN1mqxZGsoyCyntl//tHH+r6TqOb
s3KjkwX87b1VEbh2dufRAtHunIIcjQCHFqjJ2n43A+fVy713IC/dXhWJeEwbbJWZj50pKEfx2Nrl
SysAOmEfbNnwFP7NtNxuUQb0N0dC1WixQWXChywPjdnfRNK2Z6Mt05U+KvnOmkJrvOAblRgCOquM
HjBlNtsWyxTMI8O8RB3HwxQEmbmlHuwIzt7nJHj9RafA1Bif4Lh8B456sgM73+P4mHKvtA3+Bp9E
UzkgNsTSV+K3OsDGZuQ39clKbzIhFKEglsOlOPM4N55M12g/e1KCc6u4hQ6OcWT/1R4p8Rq9wAOH
ivJmFSKnpoi7sbwRmFFc+keniN4hwlo4XpyGk2KuslIjd64Pg0cruk7rrDZBmRPTWAG1beJQKp64
925AvyMnKeAyNqp5a/IK5tLey0qidTxktBWaygfkF8Y6QOJ4DlmuMldDGIoRE4vQQxzuB0tRZ8oq
T41xRTaZtpSlE61lRqdHsadWYmr8jSpQqUEtYMSk6tUJWCVVL6Izyy+jcd88PQ9fVcQsyxbJ67WL
xEqOJpk3iGPIJHruqXGtqFDhh1XMcF0lUbbqzTF4866pEZ49wLnffp4dAxGMb0NlPCi2+VG5aXYD
yoLtqDkzHzGDOAZmMFGcrM4JLxqXJfTYrt5a3avZIeRNTFalGXEvVGi18tubdrM28uKL04ojcD8F
b8hfUmmCY+FAKY/UKIPRi7+jpwCLs0gi9VZER7h1ByR29MKrJVaJHyrPTiMOrOOA7ji5esk8hVCz
Tn7ljpTkGWnDLvP6lyKr1kWuUJEcRvdNtuXZK/jnR7at7kw6730onj3HqUkJ0v92kzWMdQ8WhkZt
DkYo0w3bBNwKwLgtvTmmVYvQeVIj63r4PJf72XogLMpQuJjT78y/2ImyOQQiwU2S8FlW6A85FonV
mEl3wR4riscjJd7nVM3spWj7L9BZIK5wsjAHEg/QOd6zpWKJYOFBBpiP6H5+YH6miJrf001SV2Qw
RYcg3GPHcDYgf+8yrW23LMDOKFL8tZfDXZlRC/NDN1FTQjIBtIw+ssC0szRUKtCo5oCvluvWyrqD
9Ilnils9wTNE/zsdSIdR7Zp43nLKQQUKlq5knhs0G6MXDYTZpqmLO6WiWKmZfboMJMb7UM8pY1TN
0bfJHDEDQdAJ8tQfqJNOpeXQsbaE09lNy2brAzOXghONGokbYzVovfqx6AckY07Inm70N74eo9jA
pb6qh+C+MG1rQ+QI6oPkNhb2LWvh4gQflmzlqf4KWtdn/xBdErMxl3XY0YzXcJz1sQ/E3RSnHvoD
gUJbWVsusekiOGuKh/RDRrAWnOji2PjVI/DQaNPthePY7rkd4+csyAoUIyK8yS7eagWZfQ2t6yqQ
0U2jj5qbxbeL1PhBiTzsthT31nFKVA94NgBCY/umdAry0zFVYVo5r6mOUSybJXvmoukYklVUBYcI
U1zdGfXDGBG9gQPhLeqz3VC2wU5N49cmtt9EZG3rXDvZXfARmC5GgUS8KOU5gEGJAYCNaKHB8om4
aZFPeGnq4a2W7ga90ELtYp/th2KsfMs7ONPMFqjDZDvYszE5yjSiynkXk/bj4cYid2MlTHXYEu+x
LYO23aUIsnaNom+rwfFofuBsQ9bNcpc9IIxpCnJNkS/jwJqsWirhEVD8PPPUJp04GE3x3kZjg//L
vCkVDWdXpQoHzV4ew+BZdg6eG+PK2L2mjXzxjNw6uDUUjF69ExalQxb28xdRAdR2RS53hUdrqsq5
ceSGhl0U0YY9vuh+oh+9jHEclA7bwrb2ll2WY06emGKNTDp2QZQP0GyQlOLqe6/EeTQVoofE2IHq
tA7w1eKtlMqlBSNcm+S4oFAp1vZUL/fhklM1xmWoxXq7Cl3MS+rQPDDx3IcNZKQoYREJ9g27DMFc
/drokN53ySWktU6BmND6S0765R71h3JoSDg4UoL39kr9pWDHWpauTRRC0yhsAss7p8fPGkq8ZkOC
83j+/yeK1rDrmVzRjnkQRmHSYhnNgxtAYzT5vjzHFy98M16qE0dsmOY0t+kexJi8xVZ90RtQPE3X
DatMYR3FWuZRKyCNAKSC6AVUbIFG4ZPVEJhUH2uvCMytqptPZK+i1WmVW+otI625IZKV4IA7OEJ2
ghoovlNHMAf+CLaY2+uzag0IJKzgDCLhK3EQezokPQF23cJ2hc8hY+y0U8SbLSTNnqbfihYJA6kJ
T3YXBivEmd9d+lYhK3nQ9W9rdJ+TPvSJlsJD2RbQn2kAopNw9G0cXJKho8lj2ThtFbIx4mpFppsG
HKT+0AptlwYsmUbd3tLbv0a+9qfRVlXamHvRqG81NcBD5sD7m6hVddNEu4wWk1eR3hYZDdqhd5eK
xMIs6m1dkXCNlYNdzFD0S1//zpXCPd81g+v+0amU4eMvmgThOZUx3/GPVjVBZyocHoVeY68fVOwy
vgAghn5JGt2l7gPoyMhBNqbnkJWeRCedpf4SiLi/VmMscG1FcVyscV4swNBgiDa1r66PYduU0x6A
ygjXpXX0FB+v92RaJZe+uBC89xWZ2ZOa18RFWliZE3NcVcAIQRa0/TLGJL5WBFZju8JY5RhETLSN
3qzwE4QLmWXGUgkHwI3sgAsu610Z9+t8jK8yLUjeyr4L9roYdkHA2a2zVOL+kj+RX7rtemwBJPi4
CjKbOIiv1WQTrcI/egCXTTVj+laj3JqJ/RTUTGgZpZBRv2Ncbwj5OIBs+85rLgfdKI7CK4YlGEZM
ai2MXU8SVYVmFzTQQuTpu4otvCish4LkhWVAx1V6BpQigY+DwDI8ev2uNbjLuUZF33SCT7ONsy2T
WJHxbGMsyvqMNYsBDoH9Ryi+nCj4om7oBtEDoXzNWhoGJ6h8lZZ8ox/4XdV7UXLmtIJAILvZmp55
j1GXMmsbv2eBdm57OhwpSqjY61YkG+3t2tv5avrllMW+z3qSlmqT1G1IeFGQkliiIEJViUtoa3Uv
EM+c2FQd1Ui55pm3oNpz8cvJa5I/OEEeTjP8JmJ9w+Loxhip/fw+DdtvSyf/stIs9E+AKSwODiWK
MspvFJgOoa58hN5EFY8FmQgROh4Q/4JpHgP5zoPsoRXJhklNWRjCuJa1BeSkZ8ZtRcCq9WV0y8+x
E99IPJ4SMghHv19HTvdcgTh10/4z9CQwj3I4K6HxofTFw4hst43Cr1bVbvbYrVQX6ZlM39pYg+xC
KixhhbjvobH0So5oueu/tDqDz1QzfDgPbFTuhE7ZlG3C3g2tbGH62pNhmfshl3s/BJJaJYsyr9+y
wnzs2AV0WbSJmcxj2OdVK3C4IzwLlC0OU0I/iOmhKEdPRoFfbiALkblGDphqfDmBu6I6CnEHzhxl
m/gZsBf/Rq+62exCVAipi9pRCgwp1Wpw8g/KwNdgL5KvDK+UUpZno+y4sarkKIwdwXqxGM5ZXXzU
OkpTtLRZZ1JW6dNnZALYfDQcMJJ1Wa1S98zi70HsU8XjCicABaclEV9iiyH2q/S6N9HC14w01o9Z
iic+Ty8Fam3FuGK4p7n2nPJ/z5C9uVxTJInQaloR57uA6cqJleTomCgHJwMUkYdMty3myAqygQUZ
Cy8dSSzwHKop7qNbBKbykAbsgrxIPEvjSeIWdE3qHxm/PlKDrkmuoBja/80FKuhcuk+lgnEucUbg
P2jcTM8Y96SQouSm2uJ2wd8qNe5qE/lLQVW7cRpEIA0qzCBVz0X2De1/baWwMIzA2KaNo+ys5laM
idirsCmocdB3lcNa4Bl+Nptb5faQeh3yGms3OHuyCtiVx5t49NK1QmIvmBMWphRz0iLMN6HC1KuZ
mgU8rNuWLXlNWtCWWJb7D+RIf9KJkh8GREZMriOPooqGqtsZSLOneHqMaU0EO7RLLVpND6C956+i
BCu4UlKWEjmjTmmgj6gR/CaCO9ZORaGkDPByhUNDqcrLhpPCsNLjAiM4OTVRjB65snOxx6iiw/9p
WHjik1XS6N0K/G7fq3hCEzqCCpf+wuxxFjo24ns9NK1TL7dG7yzA9igUzBMK/DaYQYc1EDTzpjWf
fI2j3N1Zpvaexp9wf40nJ6BDUAKY0j01OuKw05D7m8gZMj+F/4E8TIlLHMqkmNIRZY1BPBvot3WQ
stJK28jYVDqOpajJKJeLeu8XFD+LsGWn7ivrwENfV5o5mrCyuTMvY/Op5njhuzFzuMsNLBsD2H7K
kK062FaDrk5Kl9uYY86riARhT+EG6wDrp0QiTGOnW8Ccx0EMnXrLfVHs9L5RVqKW1co1J0e8lz5D
QrmWvv+Yu7G5CDA2yLqk+tSJS8uk5WoFwcuWe1ULAbkFmbgOU/9slRh/Qz82lnVr3vIKu9mUqLVp
ZPtRBv5jjTMfvL/PvONTV830cq1W1YMTk+LQ1K69wvZZpMRvDPsasglOOcZVlHOHyCnU00lmdDou
4vlKkDhoGIF7FWm1MTVWawPG45rr4FS6IxyJWt/JGh6uTjRyGrnJMmWuskYtXbcFkWSk9q7D6IX0
1fwqfAsTOpdhnfoTVKFaqwnwGLhHRO5isdbJPM1tedCpibACiT+bTEEMoT/50i720mUTZroJ3nd/
JMQgsbiusVG3AbT6uHiCOlltDBMEojkADkq7fKUk3nveEKfVaWT0tQRPU5XCdQ3FZCFb9ttF+0y1
v1l1pHtVw6E3EgA+7arSM/T4ivUmrPQyYh2yshwUhIH0rR1f00qiwHPTh97mH6XeOzbYIlRirHgh
C4o/ut09EOFkrlwNvFRuUlDwkZCT1VFs2FUUkMiSvLdWoiHwpPTxZJaDmi/UcBOJNN5pfbXT7IaB
rygLUQ8olD10XA8eJZ0Qzz5KOzZwKnjgpPNw4tkPleFhY2Hs9pgdKWNidYmMlc0Ydyu9Y68Z0QyT
FBToQ9wGcnpWeFbwQqvw4/kw5p6/yfBlDuXZVj0d1gFtP2QjNz1cay7YZV9sCZu9y5PyT9nVXLHx
m8ly1+p7Eg2RrvXU3RWsIaZlk+tlEK037Q0M/LBDfK6TF6unc4gdiTWXWnzjKWCbkrBLodxlbKXa
3Ot990J3cY0gc1Xq9kFxm78jh6Q1p5icGOZ0zrd0/o7oZ6C/74ZXrQnD+UIn3fvuPeYQ8gcmG4/b
nXTVovvq1WscYPclgW5jJclRkGvb8s9FWP2pbLkus+qZVZ7YhI1z1/T2WbGilV9iNFuoWvzYNvVr
bnqH6btKU57TTBxZsW5r47VwyyUdCzZbZHxzbw1Ft0UoevSTS2Gnr64+XDvVurlNhSx/i5XnVdft
E2cSFdFKH8DezJk9NusUZh8DzrK21ZkisdU3BI2Y65hJqiTGlxrCWMKiZauTkzOUM1WGCUi0YXwM
q/S1p9BRI7Tv7faUWPnR6LKnWDxy1FaM0j2W13VDP4RQsovZNZfpfDVQy6IkuvAn79AUqpl179XV
ny6nqjVGOG5BFFE4AhM8sfoUb+d13Q7jWASelAj5MuHOKKito6CGkzAU98BJXgoH2VFZcQfQb7rl
LJQa3741Xi24v6WRbWhnv0Uk+eG3KO4r9z7VrLtiCPalM2ws0FMpy+JFV5jPYaNvkBoevCY9F2WD
Y1sq4A3hCLpIWiIqVQre3UUWgCuJ4+i5V/ovuooQIqp6mdf+1WjkDSU3qqy43fV1eRRkES8qhXg0
Se5j3opLofsbMj6/SJqGd1XkDmWyZ2rPATMhUR+2DrXAUvWLdeeJPxS2jvHQ6ivkuWsEojvV9bdp
p+8ydskJ8cJMj6K5+la/rrlGSHk7h0Ijni/YN1HwqEcsvBVjMyJml1W+8zwF8ESJeY6uS47KOu/p
KkEFdojdis3mwaMIPBkamHa3vcBzyKR40rNwnYTpw3Th10r0nsVUPbinZe1dh6kBW/gKoMYr9sVj
qbh3sTSxljhPNNpfOwnJzuyP7LCZrgr1RescE+//33QKW+qT6n5gyC80C09Y1nbKkjCmI0uPU9GK
va6W26TSkOh5jzrVh5z1S5bod30YgjHL32lfv1W9s9Oimt64nmzt7jMVKSAnTIvKSNBIulKYUZ1a
+Ri16qtJSO3TnSfQ6+y6Yusrra3HAfeXouh7qy6e6WP+GVkrNt4f1fTugT/9lQVC/1RupCnv6Tnv
u2RcyoFGK/oKN40uKtzBrHi0AlIHe4ayG3/oKn1gy3hI/YnU0HxShtkBbhka+V4q6q2Mq7eEUa+k
+QnEyKued29dDZDBx6nVAusCMncdacGSxkR5Uwc5IbkBkXpGhsEhsLGM2gjwiMTRDe2acU6Ilf+a
QFVFFyyDqsQA9qTSSQNzT6Z8co36R/pL397g3BW+flfF8k+c04yzo10c+Kdw7O8c2EGGkp5HQxxL
I/8OyeQrZXs0lebVYFBZqPktcmJXIT1Tqd7HVfgGouUQlzr1PDa4DfZCBtiLqZgneN8rWH2L3C4W
QZjfBba7M1qaKWrdXYwxv3R6eahH405JNMrP3C8d/1B58tRo3SPFpYeSe8pipCOSkYCGDW9dZ1za
zJ6mRuo4BigPkg4+hL13IyFYWQDBQi63tJr6CCuQ3VdZrmP8LvbFHHRQFXAM2WgPwXK6WDw9uXr+
lcDOTZBjXQupXzHPoEmzK/hDXkrRCpUa8ZoD6omchEoijPyLaOOdW6ePhJSsWwMHbGYaixqEW63m
lxhLS2M/GFG3B56HOIEKv6+/mkNqbJOeEpA9PBAtzp/ocIiY5WVsxTka9CtElA+jD3Y+ltwgGU8e
XdRqnBg01Z+kCW9Z8ugGAYYV234ZnD9Edu17s//MlJxOiqaDRZA3b+lMuj2teO+aTVtWp66qXgMx
vNlARxLpPgcOQ44s1lhU9eeAcUpQBactss1xMZHYzHLKKLN9X+urUPF30rYTWmN0NtDFAGk4di61
uIRmtMzOUTBuPckaiRljbRmcpg5dnt1b9gLNjU4SULohqS9fpuJBUwZ/1draE92tsws5B3XAgT3O
LhTxs2gZ9t3o8+3jUaX8AHtpRzwvlx+FJ1NcWfN+D/zc05y16w6bXrtYRfJINNfWN+77MXxBjvxg
mSZOapbqakO5HEJVjrI/yjeKElCghpBoaeLv9HflYN2rhnsMiuAcaIT/lTpSnekPJkJ7ADgTrsBq
nHq/ubkBHpSKKyUIn/RE39Rt9mwvsW2dTY2QCq8X7EPQD8amA0CW/vP0oT4pXhrbZ7sXfutVUMOw
sR4zPb8nzZlEEriQcZY+OEhKRDOuZOJ+gB/HEmqYN3UcuZO7q5EN3IJENirDcGgra3yeQBWRSYar
Um0rCCCWoChCioSkK5/XwNgoMFdSOSNUxtuFXxXG1q602wtuJMqEYu911WVQ7PPgG3sftGpEKKx4
bRuK2MNjCzmnDweQg81FhG/+VMrssm/Mix9UW/cWRLsJ72H52ErBlFj6zvfib084Zy8AQTeQiuyo
1TthLDec9euuCQgNpYLTGEv+AP7AKiZ/iSkS292WEt6yGew/SEDVFWlul5gMYU12HEo8ROuRu9bS
Tm1lZdNWXUY1yN8W2QAdqHQJfZC1baK/TVOmX/WvVlKkS7o/YOuqi+XUxtKN1OJA9oQLRdNDNXE2
cW/ib28PqfL/9Z2/Ik1Elf93MsSPvnP1LrP6f1N38ov/qDtd619COOjtSPIwTWFNcUlT7e4//wO5
kviXagnHEFPnS7dMQpv+FxnC/JcrhErHx9GBLtkGUU//yDuF/i/hTGQIy3A1qsX81v8LGcKwJ/lm
Fg9+lu6//vM/TNXlO3RVBQoBowJN6USO+G/yThcuVw1mSzlGpKZAaPLydcogWJKrXaHskvvKZ85V
mEbZkk7+Ue+ABuF1TJRrPHg2HWvIrVMqgmhhROstGZLaDlD0EAtu0n539ZtVbIcjbFm8G6VDKUP1
FoOR0m0WcbwhoBpaaUQ92sU80bhYT7PkBpzzlZSLrY9kgMoR0Oc+3RaFc9Wmyx/8nLk3SuKUrcab
ystvKmgXFygZDYq7TvSfrOdYwwnmwWQ4ipRlD6xVV6YnU2oNtVn7TGKPsVR1ecvq8MOIRtzz3Kuw
ExZqdZM0eBbEv9jrvAFeUZsZNc4YU3lvnrDMY20JV04CZ6tV0r9BHG9V0R/hr6Y5rK+quTY9ClY9
rvZt75QESwJO5cNhHOaorARQJ8EGVz4rNtVDYDUBZS2QDl2FcpHiHV5tImV8/XPUxHqoOySphX4r
YnlwLPOBIOB+YWBGx8borpxS+VOb7WNepO81Uqga78mAwSgqy6Vu4MaT2bhW+vJJUy0UOaSSjtwh
TBSPSyvslo1vnRXbrhGeP6tRe26zolkoXXI2E/67kqOAv4rUwrS9ImjJlrnOHjbHSiRJr6XqW1P3
dkaUwFojTyOL26VD5AE+4fCdPQVZfQMwjNGRLPCv0jcvtFMfRONvLL5jI5uczkQYlquOLrNugBH2
Wx97pqIQeI3iKzT7jzKRJwUSOGvUONy44w3ATW59qgC7ujwmvYKDMORZfxt6JK4DUfHuhyPDI7Yw
YjYb75Go0mvAudbxaW67yV+rAqp2+sLeawKTKxKkdalBmwji4KkxOvAU5WR60/NjbrePmLUJ9o4b
LOym3LQ2S3ezgvLByVy0FXy5IdJekrgHLGDMjRh5srIC03a5BDN8XwUUEMwquDNaLWfpwr0oaNPX
xMlfieccyJd6FrZ8ycnRXCLhaRfIep5lmn4O7Vl107NOJqEjaewUAl+4ZtmotvpNXmcPWWfdxsTZ
Z6Q1Loa8O5S+uqoswgUN37taoCb19M5WfFCJNEKxHPTLItuZIy5O0yibtco908jkse47bQnyTZ5/
HyrILqssnSChju9yV5IpA7obXulCVgvk0Z5Tf9NTQqzgpNpijFHCDkXylOecIrSpa/p5kGbFWzFV
eOoAYVmKbmWVxwiWW+M+rltBr0JhS0VtvGjLaAWZjHxPlrFmTadJJfzHCFGodrY3/jz7fU8p2HXS
95h8LvNDM4VPzc/mGKppMl73wnn954eT/6WYzVeN+H2ujITLJw2IuZ+f/bevS7jZihzwXK6L5tB3
NaZ9IMLzK1lymNZaSLPd0LMpVd2jC1IkpMLidXSXgtXQwWnCT1tlH5o3alHuKh/tzkCtN4GWj7PK
3QXRtJyn10ek1JR65Y/4NeZnnZFfh0FSBP/3W/P7UanfhT1pbb+fZ7Pyz28O3EtWpIomCyWbvCyT
sy03xm0y2vq2nL1o83vq9IP5I/ND6nvm3qdNOv3S72/On8L0hRkba3PK5KbRyeE3f74J3AE/md9o
w+jmw4DdwOTIF2abPVQNzQCZhuKxS5TjgCEKJsM7+3qbxgbTjWO8URfxRpovbhE62yKzi6s2rf66
uhdHhF3bpqijI/jjx26gANbogb6ztPRuDhBBBeLTj0nDfVSBLdchCPvjO6LTGzJsCqXUASl8bbDD
UNwugEEkBKj1Q/tIXE62TtvMWnj2qKAbi51DaevFTvezp2rS00KPPSl5jqYZTxwRCtG6DupjM1LY
oa6AFR8hwvjKipz9nfI2Gg4cTqUct30PQCGT1V7qanbIx+q9qDQbDANr+GTIPkSPDbc2i2AXVK3z
FJIEm1i23CFps9Y5kX5E1PlvxdB8p0FT3SzVy646YBCD9uoEgHkc0yY8jFl6bbwekh6sXOp3cp0M
wS2JAm+jVFa5zgNrokGqr23NrkT6hXOQLjfcSmtWwVeTA3zWg/uSq2vTJROUfSiqg5aifoG2UKw8
v4arAUUSuk+3aH1k3+Bjgq2F4HpOupmt0kGJQ2A3v3baZTQlZvUdse27WZ80P6Cev7Qt/X1WE8mh
n02FBEUAnHLEVEJqTY8hUjEibbvV9nFEBpE7lREmE/lIQCyiNxcV0GS/mx+8yZwVAdr/58359TC5
7HLsdkFP42g5ZxLNDzWdcEzXXKHlwaoGmNdgIC1FSfezUXz2iJd0XP5xi0/Pfl/aY/4MExmd2GTc
nj3bQ8rdHSBFB7JOlzsttj1qSOAq55+KnFjjUMcAmdRT4rulVYs8HcL9L1vAJHUBud3EGvjxR2OZ
tKzWWQ9TJJvJqkAHGb3XCr8+sMvHtDVFc/2+1AJanFgjWoTlVksXfAr2+nnKzg1P6PRa6QiJi2T+
KfyxIjiI/XvE8eSKnOLgPKhewKvsYQcPaVlP+io44Q5MqdZczud1TBJcGMEEPTBz8PIFOLD5LAfR
uOII57t2sgL+nuX/kYU2/yAe5DeaAxQv/45Cm5EN84XwS3CYn414L5Y1+Jqf8z5b0ueHOSRtvhby
mSXglZa/Saziab4WhDYiBJifaqwbqIco1SsdbnONyC7fq+HHTFnwVA8Fop/SKZ0P63SI5kC0GmfG
upkSiOeX88N8vP2o0rZmX+9mtMPvg6JyiH9fzs/m90brrciieu/UHb2h+ZjOl9v8DGGohRwL59F8
vf0+/F6DvxeiHdOKZGBtW0WdKJ6xc5EpqU3O5DacH+bYJnPOyptfd+EEJA6L7xkb8HPufsboDDWY
n4ZpzdQmcQb9+8TZvkK6xP/pHKLhZAVPptl8btp5zP6M3J/nZpR/2hNvYj4xv6doPmP/4z2bUARy
/lJKZtMQnkfrD01gPnfz6/knJLHBPKSTqk2OzJ/BW1Ycgfl1NbshYdome5Z9UGzQSy3mITMPpWCy
8c7Pft/TfG1rVzptbT8rKaEZrKPTpWlX/bbSOhRck193/tnPB6b3Mp/s2daEAU4fpDpgecBh+e9n
/+M9pSz8lTJlHgrHwUAZsnPY2HFI6TYgWskF8azPE0c72Y6nZ6kbQEZ3yz/zKdRm48l0WueXifCY
0+Yzmoeptasi5WcIzkMyq4JAXfu+xkxpSmdNH9HflZqDFftnnr1zuyL6GZKGZRuUjyKaUpNl2IJh
ttAqUujmYWpRDvznl5Cv3aOpLzfziU5/vPbTaJ2HrDcbvcvC4+JtaL7PrA/3lwDy315XjkXXNIb5
h/CFItMvL2JmSPwwJUioVxA/RpsfasTktP3NjZufzQ/zqZ8/4hF04KWFu/udLmNvROM5z5w/T/n+
t9T18V7ISmxmg3oyWdOtQf4Xe+e1JLmxZdlfuTbv4MABB+AYm2mzDq1Sy6oXWFZVJrTW+PpZQJEs
ssjmnX6fl7CIyAwJhItz9l4bZZlaPsKwhFh9/xvId9IH5v8YBOujw3J1+dPicP9x0weqOJLlpH3p
CqguX7wmTvf+bN3usNSdlms/Lv7uvkzDSwP0j4d8v0jnr2a5+tO/D+xVtukUfCz3J8vjQKefLcsM
9/6Ph/3dY3+6Lw7gREy1yen4+wvrifMGma7HNsx7yYdmbdcQ+Qmw/Sb6eTrKxOyC95mAlouuZnb6
cV+Ps4sYAl3b6bT+9kOfnFOtTUHSz8dieYQ/kplKwZCnWR78d0+z/OEPjyHsd2tFJghiPnxQmS8i
MCgfz6/9/em+/29XDESUKL4NYXbxfvn7cgHVjVdb/tpNcqWnnCga8AuCBWYeA1hiEiPQfPfHGn//
toNyXB26303PYaBYFmTZnlgfSBLzxbBM7oUZMeo0uYhP00M+rwi0CJJMuawS4F5wCL30lZguC04w
vn5MFN5OFT1dGZA3HhY5GnGhl11GzatWDDJ/9NEvN9Uy8i42ddrx4OAQFWzCBTG0XCzD9nK7AEXF
hx+bO9y4zQ758rdUFtV2gRgsxrXFhL7clMuMEGVPyjERX86ecjmPPFgxMr42DyEfn2W5a/lAy4Uf
CXtPttC+ca2hONTzYoCYsQrYEVOjcmmFuDPdaKEtaEwMs96VORDVW7wGyj2uAxUy9gXzKgU7V31a
rtVNGpyAnpCZUp+sRP9k9Zh72tJiIJ4vlmuCxExMqe2hmYfeYf7X5VplSwrKJILCbOONzEN73Buc
gmIesZfbvSQ3BXUHVgVLzw/hvJxy5kRF8tAko6T32nRTT0D2vFj84emfiI0lRQxVrDlhTJ0/pyqJ
yV2u4cxA4Ta1V1FpUaw35i4Fv9x5UbVc2C1trMyzILAgVT1RquVz6/OCImcvj7Njxg+plqDvCJfL
qQ+0XUAFcE8qg4/ceP7pjZp/W1r5sFtOHHdGOaHLnjFK81UPhejczruUrj8dl5g6nXrWuF6utkuS
H0XtfYZK1Jz3ugvOYbnGMWJe+HEnIaUagDLyguP5Q/y4SFXk7IEpUiX/7X5rnoEaH41JU5NJUUir
2g2adrc8WzezkpZrPy78+SRtRP3Spr7aLk+ULHPXctUeUr54SSiTWXXWoZFsxs4gqdtDQCvUmtfg
y0W5nGpWsAHYNxz0WOMAL3/QcnQJqinfvPnQLGebclP8XsttRNFcDbDLcHDNN3Jwz9mScLucfMtF
SI2QbI3M/6DYV24Nypw8NQavCZHWsSxggrk+dDBdlyB5ftymg9sfYvI7vIrA3Sgi+SxXs8UWQCPd
wuXekLjerbKyr/BgyHF0x+7ke1wsN/9yH6l4Gs5tCCkX0Dz5TYmO+rr1YJEDUGVdQ6GoC1eY1rzd
lJJ20djaQ6cwV4S65+wCw7bXys2zvQOaEAFsWu5GeofbSlfTrUjvwbk7ECqKTVKUD0U9qTOa/cdJ
et6hDlH/Nab9yRBjcJmtzBWYotu2Ffkl8Q+Fp65YbkdX7aib50GgWoscfhCzFEmMDckqWEMV4iaq
uc8KBfkx7shpQql5HyFwoQrTmKtOd059TKFyiDrvUIFdib0xPJSgOs9F31060/YOfUkDES3iDhvt
sCHT76p12H6MdVQeYGT54CnQzbpDTe+lTq4zIni3OHazvSTCjaa43R6RRR9IeqLvVlrWtU/EKTka
GqXg8aU3XXPdOz1JB05vroQGO9jAq3VsjP6GylZ5JsadhvN8DXDme22m3c4q6+JiBssiNzXxng/B
xqfOuZ6KWc/WVt3slYMg5cOX1DwkjFYiw2tgfRQ+2Y3vSCLFy44QxZT5IaJNfMiQzE+dQ6cIdzfh
Hmo3GrD9QADihMn0fu8nKPFpQq0Do5rLIH69AQOFeNcZdqPptxdDZfq6K1rCgKQREUgVIoBT6srM
qmzn0KkmaQnNeISaQhV3VqE9JmSF7xXgEoyl1k1q0ksP87PpGv2WUuu+TWh6004DJ9sE6cYc3K30
um/g87N8JFSV3uSm9MxHC33HlVeE0UFa49OgA18so6zBSoXIvwgmBWyx/ZzLocKfJIgcpLI+RvoX
GFXf8qz7hiSNpAcQWFvyUiZYx2vTbq+yWiILMXuYJ3A5L1MS3Ze2qPZY7ZqdN7udM2vQ72rJZNln
yWbSSQBLx7rcKWYKIijApjZkZCWuBbM/99dDiRfE0sAYaAjFHdBXqxx2JXzBfLr4o9+ubJb+O3NM
+2MxGVCJBp/+K1Lg5NB0NHFZwl4mLXrXBWlkLes8TArZ3KsEBOyk+ZVpahGlJl64sMiwSUYRXCMS
HlnLOjhFTVC5TUszg7Dg98aa15smjcyYDSau4XzTwh9jJ+ozmzcETxlDug/NpgF/K/YeVvONmeNq
8YhaIpbC3dBP7mHWqhtPT8+uZseXUjUHPSnSYxyXXwrkJetcmM1maUn9z6/D//Lf89vvfZx6aQB9
zYuxogPd/HTzP/bv+fVb+l7/7/lRv//Xnx/zH5uH/3z810de/evqYff483/+6YE8/a8vv3lr3v50
Y7sgTu7a92q8f6/bpPmtMzX/5//rH38FpTyOxfv/+R9v35DSbEL4AeHX5k8MFRBn4FD+6/bc83uV
5tnfPebXzpwjfpGOCVzd1AUYdssUv3fmHPMXaUoHJov83mL7AV6R1i+64G4liS5C7AGt5UdjzjFc
AQLespTQLen8dxpz9P7+2JUzXMsilpnOHzp4fPk6DcA/duWU6NopzJV1wCf3VaH1NcO7SfSwh33k
4H/4Yn49R/6Vteltzq6/hhAzP9kfWoBS2cLkk4KvN10YLzo9yj++mNcSYQGJxcP+JYDuqdZYOd1g
ggozYeWBU9S/1bV+bOMtvT7EC+q11IZjkjLNhl36OXWAcxKFxC+77jd9gxthQOwgYzoHKgufQqU/
Ep1kEQlinsPEcimkl2TQVjWgxlitB3hJq8gKL7mvDn0Ni1frxnzbadXtP39Q5y8UfD6oZetKdzlS
UB1++lYDO6FPEyv3gC0GQZqqV2akYsDKFkMnNUiRIFUNja9STz6S0DxQNb3VwyxdN94sIS+aHVuB
Q6CnH6lML0nS9RuFPHxtV9Y2zjAzjjawX6gyxFfX9C1T8RK3AfX4fdxS5jGUeexsoOCTL41t3pD3
4MdXSYTNUael0EJO06gh71wneg6RN5zAy9P5CTJE40VgsvpNgk2C9mIW3vFOJW+76VTCjKgzp8Iu
BiDWvI4lus7ALw+BEk9ZiA2IdFz05250IPsT9Q86Cx4SfohopOXZ39K4VWjhSQOjwzRO7+hhb2Pd
/yBCkBiNOHyg0roxesCxfCwgGzLGDoGK2nO7t660IurZ8AT/zbGaT7qfT0pHcpws0nP5hf50UuqU
Zc20mWiVBJpiSeY9Rmb8mTBCwAODDqic6N8qa1uUYpG16UqdTmdF5qxtHWoN4wEEl72g5eLHQBcd
JPtoQeyt10MkN8KemS6zt1apXvG3JGvCfvCDdZA5g4hyq+3vqwLLbpU0/k6Nd+Kl00lHNfzww4pm
xkIo0cw5ABujnPO+7LRt1ZP2Nkn3S4I98oQe8zUJMtIC0KlrIcBxFbZzdeecGsVz22e3ac6Jh58d
pUp3CUWMfDq79eoRSfcJ7d9xJFXaEMl15Gk3rdFcLGedUKgxdegvTcc2jX/AQcxRZL2BTF25dzri
5pU3UoNG8H6DTGjjyOSRFv6HquITB+o+dTlj/s1x+pvDpBzbFUop6djGT3SoWhLZMjq9ewjNooeO
xB5J+da4ExITivHQyPj1n19wEST8fGJAlTEtdBDKgoz159HKIrYpLQSvaA7mubDtmdpIDNL8Y0Cl
80It7dqEmcjE3b7GI2dwiE0JiRrIBAzXR+bQj1ps/RIpfvvpn9/b352zru7ApGEwNVyTeeOPA6kh
6iwjhdg9OAY0nTzAq89bYyYDEAKwa90SwICzPP03x+BvXlbqQs6wMBMimPzpGMA0wOzca+qQWsnH
YKlH/K5kDOfRR1223tbH1xHX6vGfPyvlk78eesvgbohETFN/maMiXxhuzw/3oDdIqEL/hk0W5NA+
uXiFDmS6EFSLOmAx8smrHYLf5EzuNrp17ugfJKbQ7CNXAVwIo3+QXtkRTuCIQcbT43Ef8jQIO/aj
6/irLMKFxxtJ1kVix5vETm8lEgyaGuFLVml3mbRPWcdXPTo+CZY2uVS87jYZAhsRiL2LEFRzbt7a
Zt5vHLtu13GSHolmIbHPPOONt1f5Z58lPEwe1GQErZYz7Q/OO3U1W1VfG/0phhix8doeOVnpodcY
EroLxDDgL0YtwhgcO/EmLuuIYTGmDazkx9BaZwGmhljHpiNPfNiq2YparFqb3gXhzViNhumCdWqb
65IwxZHDVpQ7zUYOHA62tTaT8dHs8qdWzP/L1Lpyx/Eeo1+yLrVORzwB49Xnh+e5fLlWab7a44Ra
ZJ4dRqdGxk02ruHudNJ4DxVlrrxFEjpIRCZJla7/zRlhSNZMfx601awk4kQ04Na5OGb+/APwDLgb
1MKHg48KAMPBLsq6GyCQ017zasTRLriZAXmyKFh/e+xxGueKug3L7xIC7QBqudsmnTJXgZ5hGFL6
Qai+XSVp1LILYyJirbK2+n7dtyn7TL31L5DPnsiqFggPYzJadi0DOit3+AFQTtxVVrZwLKyvoZOU
65FG44gFdW2p3t+AG8KQ7VDWE866NidwXLkf7IJ0/Ggy++QYIbHslvsl149V0N+7eV/uCI1jI1I3
eyOW1VU+yW+gzCxCHMbHofBwhyhrm3M61fEmLKYHUw8uiZXdK4gTdG4rGqA5MJpCGK9um/Q70np2
Vsq2JGndmMaztiEE0VtPLUssX6RHxDoe+sERfXTW7oJOo3dorYYqGPcK6Fo95Z+8HPpAVVsYempy
J5LwIYo0gMTYVW1P20Sec1FJTEBirV2XU3scwHxvusa543XrtYcc2W+rY5MqYg2CHtlucTC6cEtX
N9zYcX9VjVG7UXxDTsJXJZ+bHlbpUHb3uAI/xhJNTVoVCJ/IEoTwDLLP4X17UXAXoF1bOxZEIBs1
Q+xGGPYnNAADCILBw7vlABLmu9okY473QQMIJMOp3XqmC4edxRcOzGFIOZN5LIX58Y2lGe40F9dk
M2KlK02xk8JDmEzK7iQCRdAQuCYAAzdQ+MIdkk6YBVG1KSMTRS9OMM4GTgkqc0QDVjLc9XCvVqaZ
Fus4jgq8jMa5yiz9WMyTs0kNSBE+ROMaJ14s0tfRIt2Urvjz5CcPkVWewwiouh0QrBiPmC+RRaVt
ibXfxGlCn92x9oHkZBgB5egOmYXoo2JOuwMx7ayeVN6ujdElWMwu1qkGlL0u3XUhqify0enYCPMu
6B3tiMroDJBqesvakx3zNEwl9r7w5LNVWtc2jj58tVQ5YwuHo87sUg6A+WMDuJceYDckvNHKw6cs
Hs6RAPzT57q5ItvjaTBKVCOzZdodcpNYJhpoWL4OMmYuDWLyD1yNekXQr9Cbg2LL8Gj3Ix7yDjV5
HhZAVcybEShGoWlvwADvWLSCIInx4JgGqydkwCt4kZ+ohd37Osc/rXSaHNVwQqhwNDpWqBarFUJU
013Wag+YiCjKZAyx0s8oaQWEJ4V30ewgwfh4X2sdssRWw0enGZepmjv7gl91A3F7jClEgM34ZPKz
gZ6BRccbUd320VUczfa/FPVg/qkyc8TEqANWdopvIYdKtBoS881tTh5QtJLR5lj1/I4pUO0hgV0n
ZfmQEeh7t+vxgxYjpkqFNYB21c6O0Ac5wXOcdu8lCB7qY96Bke26Hs6tXX5qyvYRt9fnWJ5iSmjk
hNLHdHPQOqODL7fKqCo5/UtiWZu28Vh0N3srLjGng+eZMsL4oo7QW3jKqyJIn6qkmxWF7lsMHYmO
4PCQuLPL3DEBfaX2yiEFYpcw1GeaMm4wLE5g2yhr48+FXzAIkk5wI+p2vQEze+ky73GmhJC9NV13
tR+tCiP5FGV8O4F8LvQ+vaQV7mfNLvQ1S9sX12A20SId34dG6IaTI3XDCXmHgVDb5ewO4ig4aAPq
Qxr7cG/CVeSM9oqSJqAZSRooz/mkEOOz++juS7ySkeTHXOSUaUvZPDkueMOmuInNBikYEdnwlF0M
0Wpb1rOXc3KeHPY3R6i5GIeGkDFyque8JS/e16qlDx8kWONkNhvq37zwsapdAkRHBs3AvMtA+rHp
omYEFnSQwV4E0aNTMpJGlY1OBgtAWHjNgQBT4jgAizZdCTvUkQ5tJAQ/oaLJ3/dPhTviXzJoK7sT
YWLiCCSL6XbU9uHAsUJS+kULP/MrJ5oh6qMNdaDnFovVIJirfTd+qotqLwcSxBod182dXqGzgdC2
j2epKbikfBMUJcJBUkT1VL/oaEzXrCNXmmzrlTWZr4UrPxHwYRRpywKPeTPs2rNlZ6i9/K8mcV2J
/zWV6PLInSa6eOiemoLA9SYpok1h9SfDq190zf3qpeHBLrBZjZ72HNuIbB3CR9nrk0OWDzGkeJTx
1fiYMrysRjQJkUPGU+Pg++jcDUpVTqrkRFzXRxQZOoZyws7rLn/pXWppjk3AeBZc52bw6vmvtXFO
oGKs9JgiV2S6e1EANm2QdS2P7cfQx0rT7mq8kuOA59Z0WRr0wqLZRGJAGQ9rvAQvgd2TpKWpaNWB
nKGSKtWhaqcnrU12YQ+3JnMT8uP5e6Yz5jbxh9VBknSSuD+IUbzkoN2AmVlbo5Riq0s0IYxx1CLg
uYRKnYfK/RjmF5tUzk/NT56DoqnoF/jk6vhPgcF2zYzWIuo/NVqOg915pfxnvWrVXRTq93RBqq3m
NBqp8BP5oJIhPqvS9FOca1Bzw00/RtEe5c8Aqw9yo+aK9yCi1daOb1ivbvteizYOVYSjVgyvjeNf
msA7dRlO6EzDy0Ei5zgKiYO7gVVadKuBBc9WyEmS4W0RoerI27g4G6SHLEoHokwUHXIPB99+0TWw
AazmXWBFD8pqVjJPwRzZ1h3L1WmXzxR3RYrMup006joDlAfdcEuExIDNhx5N43Ltx4U/FyjSCKyq
3nb9aph1mnib9ySkqj16eARUs7DDLll/N1N+PQ7xdArKZjpFaRjNBCYxf5cthjSazG0y7EvLP0jl
nn2VKsSdzfUicIrL7LkiAocs+QZ1lGcwc/R4hwMHkEEciX1rGlcFOaU66HzMgAWLSuMqQhfIoP/E
Kc60K2PsST6MpNZnNWJRHi41AkRw7J4n1e3Q6xEVoMXvbRXe9lMKelRl75ZIrpzgrgjZe0yjf+t5
A9ZZBfHTCW77vH7CdfxQojRO2/y96tF/G3IjlPGmWvuzPKGhf4070sjbNH83Ev/WaPS1MFBzETOH
3gYVNqsM0lVt5vX2aWiTd9ZQ566clykyAE82MfVRDFPYbqtRBWuNDJdVAu8BCG5qbQs3/bxArhbe
UD+TrjpwZ6vcFuhALYufqwFRqNPAjhfFfkkR+S4IQbK6tdr8eVFtLHkfMQc6ri08s/xEtRC25wJe
Wi6yPtFOehhfs+72dosEaiIiUSZk3y3auUqP3WkdzqKnssofo7j5WjesVZaju1xbzpVwssQmHD3W
2TRAgu/xNj/CaxZ5ILSrlMxoF3e1+2gbFcn26fTFyFOodHZwDCv9kx9R/em7DJaat8/mgoYexR90
pB7ZMKFNzOXazayL0fhPLp2Z/Wi76Ap16xAOzG4Z/vaVaP0TEAbicpuejWvXEFDlzk5cFnFhHjQw
DtisS7OB3JFZW8uYvsmRNsNcw2wiQIr4412/1tYqx4NXkNg2Ve0ruzaWR7DUtvZ0ZYPmiviDybi5
7W22JyjZVqS/f3SSgpxlae9DB+S3qvgAjaGtrIKcOJ+ENAy9A81ttpcVyY+rYRyNbWl/EFRl3Myl
v2WT6EE+KmyA1jJtDiqXAn4LW+6p47lFSCQf2psjygS1GeaXg8nyJMS4dQliYfdCFPlc5tJSKLp6
8rmcJta1MfEDehJ9xXv4IQcoh00CKJTPF1XXga7RdvNBERm6HpCXot9HhqLGBjXj6Iw3WkfSHWJm
c28HIlu3jIdbIrS1gjS+YkD83GZkEjZi2gjbDTY2bMuG6Mp+ZAkXhcWbarwHq5rl+yDiKjM+OEn7
lhJ9TH0Z1Aol8osRXlAFAfoGi9DBMF4HttEfHOqpzVudz40dzphhCuxNOdcx7cnYpsGuE1QPKoKc
txa5KbIaw7VPfitlBA6l8jj6UaYn2Aj5jbdzWbHPiZMmj/Gucapvnk1FIOvHcyFA1nodhQo7ql88
Veydka8bKcKzoOO2liWspCjuz5U0vA0hPWxQK+jZJosmau7ZJkVqTOORN2Vrze3QHfP63MKLRaXO
4QkYacIAVpbtRZ+RHRW0wLJnQ2cqI4brc2/lN5FL8GpMo3ujgdeeJJ5wlFH8PGKco6a6IxaGM7lk
Na1cwuRDEawGl6pEw7dCDlCyIrnmU9iGM51AfT/r4iHYpkInqX5gddIPtNCF/jFNrB8wbiyFEHIi
EDmbPk48Ko70H3ivnnok0rTmtOBv7NpKTqgjjqXlANAiY0s9V2IwEd5VlfxKhCA1HpK6KCS9h5p+
jRcSvkS0GgPI6fNXGsJ53ppgZilUYltinUOI4/JsefzG2hYmz9QFFyed67hQ4Vd2jfWZE3zbN/FD
OgzXUU51vsvZy6WhBKeh03lLpgktcCquEgBuGcUGPC+msZ044enYcVyX4nZGMY7Kdn9s6MZjC+Hr
tdNsm8etcUinlPVCH22NgcJwXsjwIJqkoegUUzZKLRie/aykjT77kiqM0C6doChRRej7UnlPtGu8
o3zPdBw457IXwTbT8moddWrnpmRd1TJrDq73ENQQXwKPQKC5F8b2K2tzEI9RHu+Snp0CXIOjIPm7
0qxXn9YDu4JiW2YeGo74S+/H3RG/ECniavpI9admPoGtgMKa5safw96Dl+exPc54kZi6maj0u75w
9qlJdU6PKCtNxLxTF6JkwYlH/cJaZ/F56ckkWvRBeYXD3KvHMDGuk8m6QzNCU1Zsawi/WwcGp6G1
iLnnc2ySGVA0aAkClhY/3crY6m15V9eSnUAef0BtYwMHyYihErhGSn90tKiGCeNsGFLbULBH1bUH
eOmuhy7ZpHpNXU0rjiPExTldfXZM1F890NFzFReTdFOO9wEUXj3lRz3YhrZJ3GLtdvVcR2MV7Hfq
aHuITkZ+z3zC+h2eXwU6OzhbAl9TQY/vEEkKpG4EYZwxZR0Ek6D+QKst9bGtVOSPbntYjPbwViEB
YYrFyTYe2fBfMIhmJP36KfmkrBIHtjk12LS90Wg3vntI8/CYlwfCJUtE1LsYLoVfFPmRTsFLKJs7
ve4PORUpQZAfHqkQmyzbjr3I8EYzOYNAxi+Bp6cnJEkkNDqS8cmenAMQyLdOaV+rJg8RTgHGNVjB
lZhUBcvCMAopRRHnVrG/KYzohXgP0Nfj8Bksj7aqu/jYgbyNU8G+JsPM5iYdJBa7vvZc42A1xuMC
HZ/Ca71MroFN3LW5Hm6TNLxMboR9IqkObqX75zK3v4g2eW18NovkmkBk0AmzSTgfAVtuPMKWmIus
V5Rd/syou4bvU+4p2UbnFOgk4b7MdU2LR8yN8/NACPfJbu5CST1zFbaHcYJwbVjmuzcZpVrrXon1
XfBWPROm/HLh62U7xyH8drtyKWuW0EW1Olfnqpz1B5p/P2vLTiJN8KlLxpBu0MZzPRGVMEETMxmX
iB7W9VMeICZYjXaln5bbbuDdAFGa7XgK7ndqZhePhuzUq4xenbPVKRZgcDb8bdaDXiE5dTVqpjg1
cYwejxlTnIo582i5tlxAeqRjytwNmW2EFzBfeC063bKOWa0Fsfn9vuUPUxBeqPkPWz+iTljlahf5
5gNY9/BSbFAulZBhtTg31ugA20OGbTOkZMrWuD62TEfWmdyEiORE9IReFoEJ+P3CcsG7mbBagQKX
2Rl23mkpBP9/1YFpmXPP+B9UB2FFqPefo+J/fdBvsgOSW6TN8yBM/C3U5VdDMHkvINGkMyeuzJ0t
kz7Pr4Zg0/0FWQExMbpu2jZDLiEtv+W92L/wbLiNaMPA/UYj9t/RHdCk+ks3idcHocBz8jZ0Xf3U
JFfweYmF9cWhmQDKUOQhqzOLts7FakLWqj68GbdFo1byY56cc9OvY9mJvZ1atCBS02tO38OwxEh6
hnOdY5wT4ISgKKHSzclgOnSxsaWN1p3SQnuqq3A7dtrTBCOdObolvpvqrJkM61Ynp86GlC6Ge4di
lN+qU6nXD7bxNKkaOzxCQOpeV4mwZy7vdczipXopvOHVcwpiJVxmuNEfPvf1bfjMOlsgUDhPYUeB
wig+R7X/ZZg9OCnbDb+w70PDvuBuFBtlm4gPjuNHWFcbep7ezq8zwg8xLI0HR7nrMIaI1BMvAxIL
m7GX2TesQI1TnUvzoOCaxdbsCZTBMAczq+MkmQAhMYEZKaaRFGKsz1n24aS6hWzRvikrl9IUbCqw
KOVbNJD33gH7rfTnxP0GVPLRDLurKHSfBmG6qyXaKZklpxy++9DDfbekmlFz5cNYq1SL0BOAgNpW
6Zyd2lL3ko1GRnVAo8XQs1FnwoBNqM02mcE92dIJNoA95Guk9f4ONtW+mVDBxSHv3yCAaFtx2j95
QfmaU6uUSXamt/TB+rK4FKF9Tko+9kKSNagjWTl5AkZbV2vLy/JzBzVlBRTP36HaP5ijD0NPb76h
F2wxb2EvCrBDPo9yFM8jE28xio1RMjOwUUbxS5TVNp78FDGJLQ4qujNjx1ilbr8rVQCPbay8owpp
SGBobegx3I5zpaLVWApOJpWRInsqRr4p1yd6gb0Jb0X65y4cDLEuZ8D8oMSxGjQe1yUEHpNFBD6V
k/9z61F4XSSgaW08W2EW7CiF1aeQMtFxsCGRcvhVotNGmoseUfJu9e5jH4h97+ffJqV9CdDZ7noj
7rc6tJkV+4GI3JpTXRBbPlfqVXapZiG0IbJ8N6vTFYW0cKoxpfKxUDlgTafXhnK3s1damvZwrZkH
e0kvYwzOccUivKsSsc7t9AEEd73LxfhlGNADLvpmUm0u9ELiPUKn7mQNst9kRoQybpYSLxdVOrRI
ttm2LoJyjQ4oM4tAYTGr5pe8MEn3LO0j67AolofkU1i5n6SeXryKfk3jzhvQr7FSwPRiDOlV1rCu
xYuaVgObbeQATOHJBwUfxCzzKRvWdOxy6gsyyL8lTvpSpTpFhWSLuL/eDohJkFTQHOg9CxsbeWfL
BeTEYzgS0LwIhhfROt0/ECFruln5xtFolUYBSK+Y8hqJ8c7GnL8YLS2vcLs8xVFziCrAjjqNjW3U
2awfltkw9XMKldR289Cvz7le31WtHYPesoEARdStYuu6LC1tbxNCqBXRrVOSTV9bAU0UfOCYnHsQ
4yw4DMkKqSF6sMndXePrzXG025sgcksc88QHYlug1Nqn+jbpoXDVWn5wWq2iKUfWRTcz3NkWQBnr
9JuSLccqtH0IIG1w+P4+Q+sB5V+/6/IW84aOtMLMu70348yDPnhTQU31lH9aXA0VPMtDD9F8+kZh
ZjgZ84U3mSvV38ck2tE7pf9DYndWTvXJdNR14Tt8tTbNsjxKj/RDYAPhFlyy90pNsBBHmEKkOkkH
feXvHVh9jpa99amZ7tpR3Po9XIOWoWBdZfWXkcbpjqCbcVO3BjEhdAkswUijORylEsb0CatBvjaM
aLxPlLrYqCwp82jTvjnmvl3d0hgwr+k/UgN0prOItjYn704NlXOaCv+xmlEQCWYk9um9w4hAOaMf
BYYNSfmh5mBYBFqPPYxA2882FlSuc1MnITmg+i4Y4+MyEQ2VvKLvUWxGP+svwxA/ZLHn7b06vkNH
VF1T+cjvK9fd+6KqnscqZ9wq60/LLT+oo51jwrQwm5c+M8SVIWp5zUaqwvqm+Xu8JOLQsnhfZ2RQ
38cesTy+q2M7joW8iNJ4b7rglFZ5dRerSy+hkHaqmd6MIL8Oqnjua8wi6b5ir1G6JpoWssDbsTmP
ejFcspRgEyNurtqAXKpsMtp5l1JQGzRJ1AaFhI5W9hHARmSoajSKvYo6SdZUw1k3wBjNpAZ/O4En
hz7aXk+57Zw48eudW+tsYZDf3vrBF+lNUItLmewIZhPbYGhvq2lSDPllyGk3QhfkN3WVD/6XwosA
gQ8U2mOhjpaVOycDkevJZg1boe/YOxVpItkQv9SN1C8WRi9EDplJmhGtWyoo8QZ1EYFZuSa3HiEX
q9pvAArW0TNZYHRWzXrY9JbXnpjTy01K9OOJkPoXmx72xW+1hiIcfMG46O0DIHPj1OQNJDmqrw80
P6WX1DcI+G4CNwfYjS8fVxoyFKxTlOUEvvY0+ZaZzCJEJU6bcg47CmV7FNTHwl7oh54VGeNEm1Mt
FtYh0ah2EYqVXOk812b5A19hNu+G9wxKdFXC+JadwS3uku4hMzN7n9f+fat5DduzZrwGVZldFYD0
Qmjc90kLaBLfw6Pvm0dNM5+xnnnowVAMg/0priqx7khDfuhMtjGOhC4wTO1GDKI5IQdv3iqiTfVe
OwVTnW7NOvH2kYSAsU7hIwIF9LBxReemk8Scgj0f7nuzPjqkgkV97t7JHrUF7a7qXJ9d04/WLe1A
qvmY1yltKKQIFcs44R561cDCaNNtR845p1XyprXuPVt5dO52tW6trrz4yhkvM8nNnTeXEEwJMBqu
nKazN0Hlyl3uy5vJqXtI8zftYPpHJTt/W3X802SzLiuAEbeTAkjWZPvMKN2tBXorI88sgzX7wCGi
Z2NfWJ0299pYTDtbaK9Um9INFv30KfUlaspo79P0v3h9jAliqAFqVQ9oUjSk+H1yLb1Ah3Ev8rNR
ywdLtyn5ppV2QzxBAHOSoVV9hr/q37KI0JEFgI1paRjSQx7hH6KbKTSnfeokJa52LvWIOmyfWhWD
3R164/8Sdma9jSNpFv1FBLhFkHyVqF2yLDm9vhB2ppP7vgX56+fQDQwK3YPpF6OqsjJTC8mIuN+9
5zKVBAdK5goyWwkA1Xibe6PZhwx3iGPBnWmci1EKzp7uxNdhOrbyM4s6g0TMT10cG+cujdNdp5fm
a2zuXKuXJ8C/9H85kGeqDqyJZ7L49l1+TpL5EhSDdqxaQJtD5CGzzmnDjcFLsLSo2iFZWWcmY2If
KO+sK932LdFZzzXXFzXPYtpEMvxsOIxcYxqTlqZDsU9CoBatNRagruMS8TV3b2porl4y3QayrL/m
yFQbzI/9JYUucoy2SaNlpyqZkq1JielzY5kfPPpWVhV3z7Gity/kXP3TQ8cuDH6/CsGtRnF2duqc
rkcA9JYGIAIGsHhLITKGHzRODteILeJmorwE24Dd+bTjuVdoznfadsSGBz5I+bJdppoRLR14c3fs
m5sdFSEMLDHYHkMlEPDtrtmj3qb+nFqglAEUPyHlgW8v2uCmyu61ayOAQqFTPeum4oWBIv8jhopb
r3Kfm9mRqzxda8ppnosEpgt6I091+NjvbYKAVBhaeMJ2ZxJIkehZQ/nl5A0hocmC3lkWYlu0NdaL
tVsZ0ReYpKtA3IsnHvR2icUzmKoMPgvT3d6VDqtHhcLfcdBJZP8S5al+CCziEkJU5T6dkRl42vGY
aswVxQfzJe6/W0a062l02DwRqLO6lA3xILk6+FwBv2EIyNkkB83rFBjw1sKQo1yvDdtBk9ZB5JO9
1yiQNJMIWq43p35ILS0HPMd9i/IAuzYTwmkaMMW5zTlldrAiwkhphVODf/eST/6U4ESSGG0WCuAn
nSjm1YqGdhN7Y7jj3LcBhm28dYv3bw7voQrhpQ9FgfIVEVXR9fZgGHzuSWhvqs6ZHrOiwG9StCEz
dnIsemXha4gc4vlZ91eBgXxKU0odLKwTRYMBO6dw7aBTGGFz+9P1ZV1oUOu2Oa4CdmqEwMY4eBwo
PusjIbhztL8Fic+D1A49WlyY9N6myFMYLR2hey40ZPROo8krHO29O1VEp1rtAmH6nLB8tjzsr06C
nJ240eTT3pudsHjWPt6UbayTdmL3dSXcz8kIh9iqcdsDiwSR0h4xsBDiKxpnY9smEl6wVzF0CFtn
R1kOMGLmhBeVyRvljL9GD9Wa7a+7UUPlcQoOz1WN3N/RDc+fPHNLIDC2M3+yU1t/oUf1u5pBto8D
IsGHCVk4rIz23iSqQmmPoEcknYdBgqBPFyTBsbCcynfCHJmYHYYvg/BB5VRPBe9IECNOhrbZ54gY
q1ZhAMB0YYGldm5xq3V7pRi30A+P21xWGq1CaXY2s8ss8MCwMpmbti/h+ETO22RFuMOc7LkI9KtG
O+pPjWg017j56nRnw6ePYEgfkirhvTHC8MuxqDcihVvloJsei7o8aeHArU6/33EEBeXNdkS0a+ZD
JommMX++aQ4XZmKgf6FMA8b6nnu7Pg0moNC2kJ9NCElqtIfad4pOP2oYbFajO3oHAwZWmATFqoE2
dqN27Z1E8rTOqjhk14fTxyjtbKcl4bgZ8NLsc6wJSZpY+ykQlu9Wg9oLKDiresof4wikR1WW5taQ
LiSf2f3dTV55EiQU131BUYxYXB91Op6dYLwi/W9GZ8b7lSU90K30l5bfhdVHT1g/4wsGhUddC+dj
NZR3rSnJUTBvZH6o2ReVgxdO2OhFtnMuI+ldI0FdzOITyGvGnfDFTprzRy+76WRSN440D4EIHPdR
L5/GvrWO6cAvUeO66SVVRfiVaXYyR47dZnhqQ01up9YKflEqyYydAhs1Vx9dTqgxMR6Lxomwc61Q
ceqtiuCnDoHic2qKB7PUE4qemnzribTx3WXFdQJD8sTM1b4DDLLOwv6mnJard0z0fehS0mgDmYuk
g+WlIeRS2OZpKN3ulMSWb5CHOpdu+2sidQnVXAtWMvMowVlsTaZOkVjBxGLbWdm+dTw8gSL5YKlm
7gfW5ih72iCisD/A+PcTToEHw5bPYQTHMaXzZCXNIscSrJlH+ZxpZFBA6RcgxrbKAyqe0su39tLo
RTYZ25qM+8nk896yBKyqrzENFdBNQXnVMPwx1PArKnt7l6Rib401HYWx/Y3F71tkytzlRv5byLSh
M7XbIsnKC4dhaGay4EcjzRfLPmB08J5Nr/hMx8AFf8mIXBkVBo7+aM6yvnSFBV8vbwuGhgUQ7rav
PumofOKTeLNbEnBlfGIrGN2KeV+2LD9ICdlb1D3UZjG9BiG0PO45ukBrO78zRzt4ZTgdNCc5D0P/
YqB9YCTxWA6i8iq4xU+atnhtGpDxMx6sG/U9q5bSi1AATeUH5bUpmb3KeYoWrHk2bDXQlEBYGq74
gQAsLXu+Yrt0pbYZgucwxdsQ2UmC7kxtPtEJKzMxi+ZdOngVInjnlIbiHXSS+U7R4ROzcZeuMC3Y
9W9ERweO7/TcNEbl89/gHJWEaOBfbmEUMNgct2Eq0Ac7GoW6jsAuuvg+MgdqShFX/CCfyYui2/t8
TZBbJYLfYHxSAlFuHk0qrIcRuLyjSpbCnvlbP+vMWsbpoR9d+5FHv3jMcskwA13el311w8rsnqRO
f5KpQT0lSe/XTRW/m9Fw4ECVfWAk2NiOZuDPhrCaexbl0Q7Q81Zhy53ryOKzRYlpVd/SCYP+AsUv
8GUU/CFqzUSukQQaGoouJy1PDkPS3Qp3th5bzbLWtavlvrKQPXSPLD0N8x2RRU2nUW9q2dYY0b7h
kqvLhqmUjQe7+s5DTv0GbGTDbge/RmB9BNgw7kbqHVn9rZG1KBYXj/nRhnJDZ9PhYslm3Al1eMkK
rDkTCzpgL7B5BdZJMy8fzDQ4x5lenrDK7Fqrz38xpeX+l/G27+2neMQeUHf4aambGzz6Q+qZrt6j
Svn86+g+LD8iWXzUTpdjReYC5dQnw4qZJ7wKd/BYG1vj6sFA7Y9tkuKOr5llhsyyhim8wIulqC0d
6fVkPtmWVgHHj5tUehDWm8pZlxpXWFnFX9ow0lFQvxq9/VDjtVKx+dGE/a4JcF6oprg2WGf8auaJ
5XUwAAfrmU+ZEo+F0W5W7yqw96lC685J4LEOss/B6le41kUwskXK+IL2zNr53AjvsXLpazRHa0UI
APU5lO1fO8aEVpYRPh4GWxk7HtruzCvDynVqil0/9idk62blciViT6EQMI6ew3G6gLx5jjI79MtY
ey6ywWPb2UdIt5WicSbiluvfrYlW1kFcnJhNUxmPMRqAFNvBi1O8jfkrdigX0bl8FWgjGvsNMWKE
JXHUFxGhKsXvqsr53Ywfo4idQpW9cU1+2DmEyaGwwm0l2/cOvuDONIIXL0h+pyq1d6mmn6qpH4EC
O+uRBYCgAIRQyoII4mJOTIy7mEbYDCmXJgWLfpo5KEZ8rHaEvKLdHUqNeCmWc0J8ewknendIS1Uo
BDbI/dzc2bQWQ/JKnm3MBWaWYfIRikNmCcgcMgYTBU1temg36xLNsmz4+vQiee/RBylPkJCYB4o4
Rt5sl89/M809pxQMAiRiw04KozpLd2Ok9J7AyOj3TktdO/rlV++qL0erkI2RD9KKR+00kRvLNXIc
TLyNUPpO13rrGjW5UfW3jIOPWbbA1VXK95Q99InrkLexT+wZTEASjlfvDVucTJsMuT1D9Q5pLQaF
vZgtnMcyRaUZGpt5Qzfu3ZFB9Vy2H0Hq3hwDBqE+c3qnyec0MQ6hoHJve8d6BHFZIrNwmI5B/TIB
bONTU1W/Q4eN3BzHW+bUxcVwTt44f+lZrvmoKWRAEpyiY/wV2iOsOrqU0e8eE30ygI+5zqqOE/ov
eEaBEzlLfsmSRki1GeVcadV+BzVVGnOTrHIj/D2a9vDGTgWPoFNcROzs6F9/cdhzM42EKaAH7OxK
i4+2qSD+j1Vff6QMhFe95qTXbkJyqLXZ3bq8t5W39CQLFG+iPlzZgzX4ZtUc1FxSLJTYgAFDF1Kr
bT5QOpKeC+YdgEleXBL7cjg4jIA/dLLcfq791RITW+7MFUfOMzwIrLu4KgGwd/nEg0qBXSBev5oc
xt5i6J8jT2E7rNpHkriINmZ27izNPZrZMOBiYWeWdVwIjDfqX4ItLT3erBwFp9mS32MPAMPTFk96
jFF0V9j1K0ey5j2RMAQnNWj7AMeuL7SWzEOAQyNH8gKAp/q9lgKw8fLu4lri7BUVEQAcYv2jNgee
b2pjvaNTOqQOBDtY7ZHMkLTstMATCjUUD0U13aEAMhkwibRw9vRJ39/kSKMuiHQ6Kjht4/RiDbMx
Q46utjE1FPa61B6t8sFoefCaWMf6vrzOY3af9a7aJGOarpOHvMGyL4iY+ZF0o1ObRFeCcvLQDvMH
zsuv3qxoDlQckjjHfPG4MbqgpGUvoxe+/QpHI9sO0QVP8rKoD9PWCSHntu0Ir6ytww38gWbrycjB
sz2ukyzMztivigPIPPY6LdA5bL4TdWYZhXQkoJODhTuYTqiGy72AjdoEf4N4/jultn0TOuMcL1E3
IraE/FIWhUW1suVUrpyYZ4A+k7sQjYbT+0PhlqQTM3yLRIjqXq1UrW7G5Nab1jQ/adEVJwiRj0Xa
LoVzyRFWR+fb4LKxslgPnll9cUXk2KuGoKou9CmQDdGN9FJ47CgYLOH1nbvncVhyXf3c0epbHcbO
Iw1NozyK6eznZfOSeN1d4ptYuzVDuRz2GJMgdugyo0+JyCLK/MtUSiSAuTaIJU8mDHuq4Z2q8+fO
eW5r3QAsV3YbqZftvonNk6UnO9a6AqeD9+WV+fiW6R9lRBgA9EK7n2qM1TDojf2MiYpHE+3R9aGn
/zGj0t5MnVerzn85aM6bwGvV6zgmS2fNOg7i3ZybH2MZ4Jabo2djoMw1gUa2bxxafWJ8Dx80B23A
v+RXJw/3jCVXfBHEgxus2PHbwLbygm1tPWlosLPMTmjwZGuREeaciA3IZ6p6MT0FVr+pLaaEdNHy
N5h3jWck50PjVxIErEc0c4SBBLtUG8x0CV5UeCNrm7+JWDIVYar8Luja2ZbyD/h9tPMK92yZaiUS
KVv/Or/2NZ8YrRgWboxYTWwLmSXt+9JcmnL6tT7MS+FfpTG96e+dqX9MvDjMaQ4zXGf8k8uoOWq5
Pt0os74NLc8tEjZ0rOBdEnIJy2tj85ARkXKnkx6Z/W0yS6QqYDZYObdNSktsNO9twqdI6rMvR3MX
MnvDUZlPB9FW2yoZ6B8d+1evSdyVbb60LZazTjlg6ctns+ufJLiWuGpJM8s9/Q75IRz09LEatPQx
YVt4hPP9FFaDfsJGe0kjOTwIHqulJbUrsy9ZXXLcQuehY5HVnfjgRETEJqD/J/wIxVtBcrwCAWMT
E30ktfPIVrv26QI6uFpoPGipnu7iirUqj19IGZnnHNWkEYH+yD3MBrhm3WKhoTKeUiba5laWpGi9
ExOuOxrEl7SCP+po5aJ6oIfpSlMpxql9M1XqILP6NsAMWSu7fut/x7k+7ItZfghPxMSZcpDjffY0
mYLPLabOgnM6fIDB9XtkSLdEooBs4GNYTUe8AvXkcfqZIbfkdMQFVF7cGoMap4KMgTcAG7DzYedq
fD3tXgber9RW/cVjxJA3vb4dgwDdIauObqoZm558d5x4EWklxv4J1XwV45E6sp9DCtRY1HhmpBbF
n2y99AnYCBPROsHAyE6OjncHyJbBoy4Sy6HDS5vLtM15rN/AofJsj8G06qq+zJ7Z+MZEJnFmCsD4
gD08F2bUfSWVYfhQk7elwng5GzyhS6MdH0bva6hCBpnz9EuWXCihNcJs5VBpp+Z3NrGNTWfGk5Em
X0Tyt0+sb7IJ5woewkaBIN+4wJ94M4h6bkwKdE7UCn+ic3NC5zDhF8pnFFqP3r+Gy7KzuhenMoaj
EuIacypl1kLjF8zWjTUGf1LHJEtQCO1Qa47lU8T0STSTAK64GwbP0XYMnt3ZvaugmRis6+aZnpGD
KUcarAw8fkZT/p77hKPDnJLIdlyK680OarDFt8F2t6XqeBP36nMwpG8MFYEN51M5ZB7b7NOjelu5
tbcaoxnLaQlxiLxOve7juVrR+GGtLWvpUteShyGP1p7Zzkwbrq4e3PgEaQ0JHkF/1TvCwvuhD/xm
xDQahFiYuX7JGU/dI05AJleCbqQBZyEpTZNx2HgwaGyZptLZOW7/raWvpERQgN1q20jrYU5VvOnn
kiwkfmtw12i/bwYppsDhcEkZu6tizfeoyN0P4pES8OhNzc24kQN2yi6jeIV0Sr6DEBSuc6G2Hb0x
iZr/aCUmYH0a//CG6A2yem0XNfdSL+7ebZ7D8ZmB11ZIt7rITjwIRohTKoa1a3OgFUFwT3PHReyk
pJLnEJAAIBxmWu+4fC6ybsAMCEDAXXQ34vDi1tQ6G5aiEk84xy7CCZMneGHp9Dn08WKCdjfMOcZd
3PMFzexJmLR6O9AEM8AKCG7RDGQ4AEEtHYSMDJ8h4WwO/krSkcPTtSR2aMja3Szu0MTBEdrVDR7M
cWbTbdbXoYzeGPnJTRx/UGauYbNxrhklqLVhnmnUvPd1yibTzi4ixMZgmGhBAMp+eeo3NNt4XU0m
vgyC0gaYDjqkhs4HBgOC3OB+K1iOaGrvO2vBsE/itHib2LtS/923I7W2Q0BCZ2q2PVfErtEp0bTq
vvIjZzR2itI+dmQy8B1nXOjmmCKxNG8RTWhhlHF6DqLprXW7S0l24lTnBGjCDgt2JwFD4jc1OHbZ
SmFBycqTIbt228fNCFbdfuhzeOmS+dNaJV65jor2o484PEUe4KSM4UogDyrAl5ROrCxuz6qpAFNR
ULv8ajyqi90411rzThy8Nkh7q9B4SXjlEjdsJVEkRsrYbMw50XhTXfuiM9qcI42qoWE8Z5X5S99j
BGYlby6GxaiiTb2C9qx2DeTu7sW5+hVk2sagjNzH/JRs6zraEtgZ6LMpa78KB/SBgXZgrTM0v0h4
gc5UXeaeQcCyBTadn1le7HM0n66DjBiKhZ8A2KlcmnoCnbGf9cLddmp4UgabpNCz9Q08FpKkusx2
WSuatZEm3qaysTS1adjQO90uX5tub4wx1jaIKjNdA/3FGRFFA4z1vmk+CWwfGzTx2i+Dgs6WNmJe
ZJLgW0q0DXdF1gmeOAYpSrquupOCbOJ4j3tyPpuBOqV8J0tqfEt7Y36m7fNznBg7CxsxpnVVeRjc
8oD27UMb2UAdorNXq6FEG+RYCaAttm7ouw413nO1Cd+DVL32QZZurMTW2BPBjZeQmiMQinI8hYV7
iSZPcbqKgt1y165tMv+rQenUfifBtSvEp97yNYhYW83LoWGqEbMbsS0HAARkE+Sh2aQpnZnSOEeN
nh+IMH4qI8XoD7lgky4d4aYeXnv6RglCZN825TRbW1d/IkzgA0c1Kxm8XRZyRraII96ktq8wSe1L
cwo2iZHtE4YwQ9n0664s1qTrA/IN1kinn47riAxoATtOt8UuZsflRz2Rr6GsBl93jRjLeXfFzBgf
6GRg8+1OftdcCwtdjDv/ybQW6SYq9lYHf91yd23GUGFQEfeJWf30EuAzLnllDg5Y+q/mJ2p0652s
n/u5mHx9olqbhCdCb3vR2+nZy8VzYiIXTkm3w1DgDw6iUTZM9ap1KNw2o/3w1U3ybWL6sIpt7Dtj
bNyhDoCImdBFvFh+YeUnvhTX5aYv67+YiZS2DG8Lih8ywZa95jTiUDZGE7vKkgto09o1mNWFrb7v
vfmQxXJTMF5mp1XM4jNN1LTRWCSOCROvTUQsFfmruNAQsPS6YW6xsuItJbhfFcmfQuTHZgydkyWZ
OnlsAhXLVYsOuuFMTJpkmF6m+tI20/AhIjHidNKxWR7Yi3n88zCvlSgvNWQ2G00ehfmp8Mqb1Zst
QSkgpg1vACjEUstocfgk/cwh2XH3Zc/lxLarof28Kj8bLSbuga1f8PQ6aLFH+O5v4ib2Sf9dcD71
9V4TB1Fh3JS5Sdc4FgQeAni5UjpMw0g05wg+4GwYf2NFJJLB5y8Ie8gH0nnr6XOKc2k8GlpvPKLO
GXDoEYYtxsKM9mYo6Gwa0NebDUhaLDCDeNMpimX4QZiWI3dUsEiN4j034vGamTflPcRdYb6yTvC+
E6mIpZPlFHOPpuISjXZwU6VxOW5sylQySJtpyfdKy2HgG23Paclbas6hV6yogHzpho+AkeFp1pts
N6n+xlWU74Yu9p02OGdaw+aUPFLSMWhqq8d4mOXGbTra2DnfrdImfqVf1tA6stwqv3boxNuCQF3B
MrOJGOetQwmIcUoufAX1E86oxymYaoKSJBnz7D5J9zLUxXvnAHySdF6mAphClwLTlTVbYlMyjppw
xHZVRhGWZfmwtvGXBmBJnOZ3m2RMp6c12/CjaOEqSoMc/zRrt0FRQxJWFC2ThyWoYG3FEmCyZRbD
e1pOBoAadwVMEy5vtaGqwWFNpa2WKQ9bIYgFwXyBQm7s9aXruTNqLmyd594k9pOTz4c8ohw0MQXi
cs8zdcBwuO6c8mtgwT/OxOkyjbbNPkHetc3iFaAW0UwvuOJGKQnURdMe1aBtcgr6aB/4qYFIJXqG
9PDEF3TdlHhfvO6qt9wTFm0J5HUFo7Ug3+K8+sqjod5RFu3A4xp4LvNxWw1yk8lBnQS+1lJ6JCMM
xInz4LGBcmey7Sl+Kn9yKwSWiFtw8uwLJYuH0vGEHw6SJ4HQLm2dfwdJMmw5SSv9vYlmpnNALZrm
LvppODVO0x00yLVNObC/z2e55tlGFXU2481y7X2GMWaphUuG0i8BG/miIIEtE/EQdQMmRnQ0llQO
cAW2PC67Vaa4LPMu2zAC4jTWsXOZmZtNKrlXBXgXqw2ezfbT+F9wbpZNFb3areO3MRPQyGazMlGk
uqqcGu/E4vkr4vhACR2FMInxPU+EikNrsSon9DdM6FT1JMeDVnXikDfRA/42ucXAnZBP1BuglCbt
2EshQqNzvfwM1AYMhKEK0qNeKz8dlmI3nCvbLKujgyCV/0NWxhlF0rRGnFPRix0/OYYxM5EP7hZs
3+2PxZP27HUWtIRSXHg8yqZo78dsyUpwtWcsZJ6bHqVl0p7txerIHXZBekZc6apf7cJmHiaKWyK9
xT4xXgmlt7sgQABftVQoHRsxIaMH4eHn5QQLQr3mX/00eRobgsvMcGw/dyZSZD/u7x+qMFnRO2I3
iJ4FNKyZDZnJIdDpXVrow/SRM01lkpH6muhvfVBNO8EmYEpwdtRuuda95dbM+VblFMVraUAztT0M
aGFhii3t71e6kfDx6vHvyi3348jNITUB6CgiHeSBy6T978/QDoBhaVmXhtyPUEcOqoUlkXIhtnl+
71mH4VkvptJy8d1qTvFZ6rlJZ09Ez/sAZIfQc7KBY/u+ODEY0zi/Zr13cR3i5lwbTWjvHFHuaavN
N+2sfRgoEIxXiltnBILiqsLZcNteTAJPjEXNj2L2dFh1y496LA9xzYA4KlvfDtnDUMpCOtUmalMK
15fmPdUrGKOETlwGh//6UacREeVK7WY3m2DMxm+ywPJq6A+yS0/jhK7dh+qYxMZWiYJZHZ6TkP9E
bFBdGzd6np1PejMHXB1YhjPP3lmCqFJli0NqmH9DbfBYZicsf15gQNFL+JpdF7ZqVdubGovTAmdg
IxkAjcI+SKxWYNsGTv1imYa1q3nIeQ4tHZT2uMeAZocjIQ7fLByqTy0az9GkFi9tNMmvjCQbFsai
XkcTlwSpc7U2u+qTI+6rqwwFgwjkkUH629b7CW4iU35IXfa27uo71mmKRnLn7nEcEJxIcoqAgS7T
cVagak5TdkJ5prMamRHT1dp4alX5MgOZAeqivclWmZx9l4Rs9vnjHHbYffzL6zwhou7sxLtxcGDz
BEwnXcIB3ZzuSru/ap4XHmcdDEv4gFu7wJTZ1euEvXAYLu2lQaHWDJptwMdkpfnesJ1udcGd0LNE
M94yqG9HyqwENOnGyp5+7iojQA0hrN9uKj0iaBQ8WvzZm5/L8sf1/PNjbkom+8E1VMQgOu0GS4Wp
wPLKy6rO4VFOL5DA4Pgq9EkH8h5LT7idBHgEDai1EfT6bmxz49gH+O4m/cxjG2Py8mqbEvcKTOGQ
kQT19PYURr6eoI0rOS6rw/T+gy/XakqQRkHkpSJNsPphrI9BfRUzx5W6DN4KS7sEMon3Fs8kOeT3
jHzC1vhpW8kijfc3hN9eMbLONYT5JgzOuEbzLbRH0Nimtu/q5epOQMEsHO4fknsXAaGkFWqtS4Y/
EM4RzMJgV882zksLPBn7KYQ5RfStn1de0PlA9hYUd9OrPwjkrPtk/EPJgv5zA4YWjwTNHJlkaojV
Md3s4bA85Mz0qTf6zQK5bdOH3hD9up0UxrA4vA+UkJGXzELsH1uqMnAdV+Bq8UHivXLgxvxXRti/
EcI83RJEng0LVc4g97Kkj/5RNxh6Y8/BXDU41JPvWdgBjchQ0AvJMGmCnw71huvXdIVNCq8ykVCY
mk3y00PG2/0jmvV/cE/5Tf/xYmzLcIVJgJyjiCn+jdeXRcMEHqMt97qOfdoRdrPNphzLUapfTBjb
nEj8KGjgbeK+QgqKGgYeFlxsw53xLZfhCw3wKbfW2YnpFlyc0EjN9ypK0weJUlYMrZ/YU4T6BHJh
jNzCd8xIu9psJxOHdhamddaxI0nrEyxoz4HtYKLsmHQacdesOzeZjm7BxmmEXxTTVnfvOhO+wfxQ
BUH8l8n9lz7o7t4wqwhfLlYjlpyeG555rJ4XwbrTevt5ElsiASF4j1i/kcnn6T4O4pClTA1Eyd7e
Fux/woxlM7QbdzUmxpbLUXsv8fBa9aFcVJSx1h5MxbAwjxTdh5Uev84eW0uZFRusIyRUovCQSHc4
9HZ3CPRKAseu3swGlFAYaeUptjjYTEFxp5jPPSJDECtoBuOhcLnOqybmMblwcwZrWTFn17rqy3yx
UMHZS7TwBRElC5mZc+q2tq5IHkbHQYVpmUpgubV2WRZgaCsT96ALmDxQ67ydyaN0g/BDrphYy7bU
9LdMzPldE+7drrP5UiJG+10FjLWOqwF+btLusGctWnTzlQZFeFK4fclIFEDhzUw7oxz+YakwaNDl
ZcIMI9lq5O7JDqxd7Izq7BQ8BMupUxecgto6t8VVH+vyS0VpuHJvrBLFJ0YDOgSjaM/UUoCeIinh
mtVLHCiaDplS4mqzue6JN0f2zEKPtFjmpvnLhHrD1jF5J3ayd6rM3eBq63AI2vNr7hEtp5Pjr1WZ
YL+oTD6TR5nwT6fNi+d0H0ZmjGifSGHjlOkXWzb5wQ7yx375t0QOI2LH8o8FF9TFMrts61YlOFEX
GCzXizOjCDLt1xXEcuqoTAXoif/95/eAHUYxoirrX/+j7miOL4dp2gcSVQL7WXq0OzKnPVm21dyY
bElF3DPVEdYhEp66t6qBOmZgc1Mtko/7Yif4BwoG0ZHr2OsydGY8s9lTOZX1pfSk7utponNXoqXO
7KRwgRCg5Z4sntrxhHcof9RzB+y9pH03caez543eKgN+pUedJCddN1tTa75rWppZ2VsatEpUjCZd
6rjKxr6z38RVHVyzmku/h+C/ziPT3oZlQByKD/baLS2X3pi6F30BeeUdNcgCsfCO/7ykNNFLDoHd
MvAOSO0N4CqMKoFuJf7W4QAICyeNAOO+aYmVb3BmClBy+jYLCL6kbmewHOLwdWSCFjg5Xy69GHvX
HOxzQH1mq4XVRQ2SOaahtnFljduuaogt9nRczGWT+XxmzTawl/J2hBzYUXhoonkTKEnYm31xVFgP
idTHo1WWlHyW/Smxmh+NqeOMmEM3KJfSUzWOJ8fDVMpwutliGI13jpy/kHibNWY/Sk+ncu9mbuxD
Z7f/C//3PzCvBECFpDvX5VGvE4v9t4UibQwzkC1lHzgK1mx9m7VtFMlRN/PkLEYz4ICSfjdcxyRm
MiwDLvWrjP5pARR6fDYH7WrUHJSKghAJs5a/qIn/5SWaSxL2nyTan5foSdt0SXFa/4EodhuJyIcH
ag/Ry9q0IUGN0WWAh9fLPOnUwsP+yZPvgEc5zROA6qhAPGbC0h6HZPQN/ZYVSO8R8iFEPbfbDY1y
LhKz2kL+BrtmGQjdzKvQDIHWs6FH6izN/7IKGkSH/+1dANN1PWintu5ZnlhQ5P9YkSsNK70+qRLb
WFFf7FA8EsBbSQ4fvjBEcWnzY1UO55BnIBpWvaDObCaaGPJ4+oz426tnu6EP11OfjJNwzZU1lQ5j
Tibs/1+vbev/eKU22BOPUmTL+4/PmxiiFpRBgxMe6OLapIrFbytd7k139IuwJiHTjr9V2Nzqzm3e
Ovkb5lF3dmTb7DrK4Fw3yE+S4j5fBYO2K3PvtaidU04h0dnFxL1pUpZ60dQeG2zTXKkAfo4sKnGE
2YOxkQHoilY6azeMjel7eb4zOVO8BlJ9D/NVm1x1q6oQD3RGt2nsSdKyWP31DnkndTBGoOzH/0Pd
+fa2bQNh/KsYfT9Bov6/aIEhwZCsczNs6YK9ZGzVJuxYgWQv9T79fpSsVJSS1AuJxQOKAomU0+l4
vOMdxeehmwQgBDt5jWn+Pyfue5QAI6D/lpAAvgJNA9CA0F9DtblV232PKuCom/p8AmNBxzEHxIDu
9fzuUadGl5dErCUq7+awEoSpJ8Dn932oRUTEMhYYXAjrF4fLP4Bd7CVByncyFPDkNH3EHsyAno3G
yo8JE153j/EGs3K32WoyhoUqN336BLQ+zgYDCT0bgEgQhSIGJQDwV2Cnece+DfLMA/6Xw+GRiLlD
sPR+ExM8zyARMnzHGWEgo2eE2MuiED/oDXTfCFnihVzni0RscaCLOC0riJB6zNYKuRfiBxwYCxOO
RTDYpisEQeIlcUxqif2TdIU0CUl6BqpHM/n+TUjA3XNWKuBe61VLrNlE+p4AIYgXR7x9GAVxzIdo
7fz770PCwJeLJg5fzt+/w4cTlLayQiS8nFI6Y6meYg4fDhTDCmlMXOS8k4g5bAEC+psFxuetQK1r
bYUQK2RMA5JERvRPmWCGLwjf+3bltOIB6DIa8MXOCyKP3k7Kie1MJEniB0yu/vtnuQe6TBqBFE/4
oQX0VunxWS9gOa9JcOys4HugczD6YOnABdG85cAKQQxzRpr6fkDo1FHzxHwhSoR1XCQ3sLVGQAgE
YSHNBxEhCAJAjyCtSCF68TX90KlZIQh8zeNh5Qsi8+iB+VnKZ0zAOI19QXhRKkQOuhMWOMG1UszY
WdogSr2ICY8ZRE6SBPzfjApBExXxONwh4j/tKcfOhyPS6GN9ccbJ8nlTfqiifqoAee6GrvgYXz+s
uZssysLauFHzmLXPblOt/vmDEXiauqB3sasTmucc/vzwguNHG8/q3qr75YUqKlnNlvvmwv6gpiaD
e//ux7W8lXeyXxRQ0FBxf9NkRL/2OAe+I7heDeRqRhpruZX6u9yYgvOI1GoveCU3taw7SXoYCcj4
u63kM7lWXzj7auLBtQWotWwY1So5LzsttdbtOtZe8mZTzLZqttsawtOclGgr/LxYywdZFZ0krXbG
Hmn3s/b31/nduWpZAifll8lZud7d3ZpmZ8vJgRf+hNXV3PTCNkHYWgaaRrADTcnC18R/tpIvsLhS
nZzGvTkESPi1FXw5l0vDAYMoDRyEkMv1Wm1KZc7IdklmrfJmruQgitBjJsFbSy4fzMED14gUZiv2
4zg2JYFwMF8+otluttp3KjZ+QVHmYJL8UvIF+MjMObBd3cNeP82nUm2M6MGnei7SyxSYJE5ZzTsN
tTkEnRsHQziVdS1ny11dcLLDlB/rHreti0zVbKkW0mzw0YN0MMOnilxQl1vDswUNTwcTZqoAtubf
/b0RmwR1gCPp5a4ainaiOLyygxjChkSW24/kp+K2koPVkxBZ4kT0X9LMW4fWn633fSoeJhfy7r5e
KjOtI1+v4V3I/7mo6mLfyWqmJp9VORI+Lb6qmZHGaIXpks+F5n+W1aqTdNBb95esRZfVdjk5k1VJ
pjQnJz1YZw84l6vh3Afzx8GS5GqpTItHeIu9Wa5Wa1YkZlUDvGbuIMheVcViuIfStApth/LXgi1o
wM3loExga0U40Ps3cFSLySWH4Qa5LU00lLWt9r+Xu2ccMSRLOBjS9gFjR9TiHdQj11i/qOvCWFKE
7daQrW2ui69mVRmitIOC9fNWLruR0zElbPt0tuq+wJjebBK8fs32xwuo6JaibyR5Z7PgjJFhkbZf
ZWuRm6LeTp5UPuErhO6Br7fLjapnJcQbpu5tB95a930JXciiU7LxkyQX382ZT3WaHreux/2nbtv6
qT8zm2v6jtm6kNWHfwAAAP//</cx:binary>
              </cx:geoCache>
            </cx:geography>
          </cx:layoutPr>
        </cx:series>
      </cx:plotAreaRegion>
    </cx:plotArea>
    <cx:legend pos="b" align="ctr" overlay="1">
      <cx:txPr>
        <a:bodyPr spcFirstLastPara="1" vertOverflow="ellipsis" wrap="square" lIns="0" tIns="0" rIns="0" bIns="0" anchor="ctr" anchorCtr="1"/>
        <a:lstStyle/>
        <a:p>
          <a:pPr>
            <a:defRPr/>
          </a:pPr>
          <a:endParaRPr lang="en-US"/>
        </a:p>
      </cx:txPr>
    </cx:legend>
  </cx:chart>
  <cx:spPr>
    <a:ln>
      <a:solidFill>
        <a:srgbClr val="227447"/>
      </a:solid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4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dk1">
            <a:lumMod val="50000"/>
            <a:lumOff val="50000"/>
          </a:scheme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reate a PivotTable'!A3"/></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reate copies'!A3"/></Relationships>
</file>

<file path=xl/drawings/_rels/drawing3.xml.rels><?xml version="1.0" encoding="UTF-8" standalone="yes"?>
<Relationships xmlns="http://schemas.openxmlformats.org/package/2006/relationships"><Relationship Id="rId1" Type="http://schemas.openxmlformats.org/officeDocument/2006/relationships/hyperlink" Target="#'Create PivotCharts'!A3"/></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5.xml"/><Relationship Id="rId2" Type="http://schemas.openxmlformats.org/officeDocument/2006/relationships/image" Target="../media/image3.png"/><Relationship Id="rId1" Type="http://schemas.openxmlformats.org/officeDocument/2006/relationships/chart" Target="../charts/chart1.xml"/><Relationship Id="rId6" Type="http://schemas.openxmlformats.org/officeDocument/2006/relationships/hyperlink" Target="#'Add Slicers &amp; Timeline'!A3"/><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hyperlink" Target="#'Final Dashboard'!B4"/><Relationship Id="rId4"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microsoft.com/office/2014/relationships/chartEx" Target="../charts/chartEx1.xml"/><Relationship Id="rId5" Type="http://schemas.openxmlformats.org/officeDocument/2006/relationships/chart" Target="../charts/chart13.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16</xdr:col>
      <xdr:colOff>519953</xdr:colOff>
      <xdr:row>1</xdr:row>
      <xdr:rowOff>70038</xdr:rowOff>
    </xdr:from>
    <xdr:to>
      <xdr:col>19</xdr:col>
      <xdr:colOff>658906</xdr:colOff>
      <xdr:row>15</xdr:row>
      <xdr:rowOff>123266</xdr:rowOff>
    </xdr:to>
    <xdr:grpSp>
      <xdr:nvGrpSpPr>
        <xdr:cNvPr id="11" name="Group 10">
          <a:extLst>
            <a:ext uri="{FF2B5EF4-FFF2-40B4-BE49-F238E27FC236}">
              <a16:creationId xmlns:a16="http://schemas.microsoft.com/office/drawing/2014/main" id="{ED462769-92A6-4C9E-BA55-F3742D642399}"/>
            </a:ext>
          </a:extLst>
        </xdr:cNvPr>
        <xdr:cNvGrpSpPr/>
      </xdr:nvGrpSpPr>
      <xdr:grpSpPr>
        <a:xfrm>
          <a:off x="17184562" y="277103"/>
          <a:ext cx="2905344" cy="2952141"/>
          <a:chOff x="800100" y="865655"/>
          <a:chExt cx="2895600" cy="3222251"/>
        </a:xfrm>
      </xdr:grpSpPr>
      <xdr:sp macro="" textlink="">
        <xdr:nvSpPr>
          <xdr:cNvPr id="2" name="Speech Bubble: Rectangle 1">
            <a:extLst>
              <a:ext uri="{FF2B5EF4-FFF2-40B4-BE49-F238E27FC236}">
                <a16:creationId xmlns:a16="http://schemas.microsoft.com/office/drawing/2014/main" id="{AF2CBAD5-5771-4F73-941C-F756B8C16732}"/>
              </a:ext>
            </a:extLst>
          </xdr:cNvPr>
          <xdr:cNvSpPr/>
        </xdr:nvSpPr>
        <xdr:spPr>
          <a:xfrm>
            <a:off x="800100" y="865655"/>
            <a:ext cx="2895600" cy="3222251"/>
          </a:xfrm>
          <a:prstGeom prst="wedgeRectCallout">
            <a:avLst>
              <a:gd name="adj1" fmla="val -55536"/>
              <a:gd name="adj2" fmla="val -26563"/>
            </a:avLst>
          </a:prstGeom>
          <a:solidFill>
            <a:schemeClr val="bg1"/>
          </a:solidFill>
          <a:ln>
            <a:solidFill>
              <a:srgbClr val="2274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800" b="1" i="0">
                <a:solidFill>
                  <a:srgbClr val="227447"/>
                </a:solidFill>
                <a:latin typeface="Segoe UI" panose="020B0502040204020203" pitchFamily="34" charset="0"/>
                <a:cs typeface="Segoe UI" panose="020B0502040204020203" pitchFamily="34" charset="0"/>
              </a:rPr>
              <a:t>Verify your</a:t>
            </a:r>
            <a:r>
              <a:rPr lang="en-US" sz="1800" b="1" i="0" baseline="0">
                <a:solidFill>
                  <a:srgbClr val="227447"/>
                </a:solidFill>
                <a:latin typeface="Segoe UI" panose="020B0502040204020203" pitchFamily="34" charset="0"/>
                <a:cs typeface="Segoe UI" panose="020B0502040204020203" pitchFamily="34" charset="0"/>
              </a:rPr>
              <a:t> data</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Copy/Paste or query from another source or application.</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This data was imported from the Northwind Traders database template for Microsoft Access.</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For best results, make sure that your data is in Excel Table format (Home &gt; Format as Table), and doesn't contain any blank rows or columns.</a:t>
            </a:r>
            <a:endParaRPr lang="en-US" sz="1200" b="0" i="0">
              <a:solidFill>
                <a:srgbClr val="227447"/>
              </a:solidFill>
              <a:latin typeface="Segoe UI" panose="020B0502040204020203" pitchFamily="34" charset="0"/>
              <a:cs typeface="Segoe UI" panose="020B0502040204020203" pitchFamily="34" charset="0"/>
            </a:endParaRPr>
          </a:p>
        </xdr:txBody>
      </xdr:sp>
      <xdr:sp macro="" textlink="">
        <xdr:nvSpPr>
          <xdr:cNvPr id="3" name="TextBox 2">
            <a:extLst>
              <a:ext uri="{FF2B5EF4-FFF2-40B4-BE49-F238E27FC236}">
                <a16:creationId xmlns:a16="http://schemas.microsoft.com/office/drawing/2014/main" id="{A0E8F95D-0192-40E2-8628-509403394E67}"/>
              </a:ext>
            </a:extLst>
          </xdr:cNvPr>
          <xdr:cNvSpPr txBox="1"/>
        </xdr:nvSpPr>
        <xdr:spPr>
          <a:xfrm>
            <a:off x="866775" y="905751"/>
            <a:ext cx="333375" cy="33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i="0">
                <a:solidFill>
                  <a:srgbClr val="227447"/>
                </a:solidFill>
                <a:latin typeface="Segoe UI" panose="020B0502040204020203" pitchFamily="34" charset="0"/>
                <a:cs typeface="Segoe UI" panose="020B0502040204020203" pitchFamily="34" charset="0"/>
              </a:rPr>
              <a:t>1</a:t>
            </a:r>
          </a:p>
        </xdr:txBody>
      </xdr:sp>
    </xdr:grpSp>
    <xdr:clientData/>
  </xdr:twoCellAnchor>
  <xdr:twoCellAnchor>
    <xdr:from>
      <xdr:col>16</xdr:col>
      <xdr:colOff>514912</xdr:colOff>
      <xdr:row>16</xdr:row>
      <xdr:rowOff>49305</xdr:rowOff>
    </xdr:from>
    <xdr:to>
      <xdr:col>19</xdr:col>
      <xdr:colOff>665878</xdr:colOff>
      <xdr:row>28</xdr:row>
      <xdr:rowOff>112059</xdr:rowOff>
    </xdr:to>
    <xdr:grpSp>
      <xdr:nvGrpSpPr>
        <xdr:cNvPr id="4" name="Group 3">
          <a:extLst>
            <a:ext uri="{FF2B5EF4-FFF2-40B4-BE49-F238E27FC236}">
              <a16:creationId xmlns:a16="http://schemas.microsoft.com/office/drawing/2014/main" id="{E69D073D-F48D-4913-BCB5-811A50D48408}"/>
            </a:ext>
          </a:extLst>
        </xdr:cNvPr>
        <xdr:cNvGrpSpPr/>
      </xdr:nvGrpSpPr>
      <xdr:grpSpPr>
        <a:xfrm>
          <a:off x="17179521" y="3362348"/>
          <a:ext cx="2917357" cy="2547537"/>
          <a:chOff x="17312530" y="3455893"/>
          <a:chExt cx="2907613" cy="2617695"/>
        </a:xfrm>
      </xdr:grpSpPr>
      <xdr:grpSp>
        <xdr:nvGrpSpPr>
          <xdr:cNvPr id="9" name="Group 8">
            <a:extLst>
              <a:ext uri="{FF2B5EF4-FFF2-40B4-BE49-F238E27FC236}">
                <a16:creationId xmlns:a16="http://schemas.microsoft.com/office/drawing/2014/main" id="{53662A56-EF30-47DE-9799-3DA2342007C6}"/>
              </a:ext>
            </a:extLst>
          </xdr:cNvPr>
          <xdr:cNvGrpSpPr/>
        </xdr:nvGrpSpPr>
        <xdr:grpSpPr>
          <a:xfrm>
            <a:off x="17312530" y="3455893"/>
            <a:ext cx="2907613" cy="2617695"/>
            <a:chOff x="4033559" y="867335"/>
            <a:chExt cx="2907613" cy="3222251"/>
          </a:xfrm>
        </xdr:grpSpPr>
        <xdr:sp macro="" textlink="">
          <xdr:nvSpPr>
            <xdr:cNvPr id="6" name="Speech Bubble: Rectangle 5">
              <a:extLst>
                <a:ext uri="{FF2B5EF4-FFF2-40B4-BE49-F238E27FC236}">
                  <a16:creationId xmlns:a16="http://schemas.microsoft.com/office/drawing/2014/main" id="{2EBDCED4-8175-4E12-A6D0-0A6E6597430F}"/>
                </a:ext>
              </a:extLst>
            </xdr:cNvPr>
            <xdr:cNvSpPr/>
          </xdr:nvSpPr>
          <xdr:spPr>
            <a:xfrm>
              <a:off x="4033559" y="867335"/>
              <a:ext cx="2907613" cy="3222251"/>
            </a:xfrm>
            <a:prstGeom prst="wedgeRectCallout">
              <a:avLst>
                <a:gd name="adj1" fmla="val -55536"/>
                <a:gd name="adj2" fmla="val -26563"/>
              </a:avLst>
            </a:prstGeom>
            <a:solidFill>
              <a:schemeClr val="bg1"/>
            </a:solidFill>
            <a:ln>
              <a:solidFill>
                <a:srgbClr val="2274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800" b="1" i="0">
                  <a:solidFill>
                    <a:srgbClr val="227447"/>
                  </a:solidFill>
                  <a:latin typeface="Segoe UI" panose="020B0502040204020203" pitchFamily="34" charset="0"/>
                  <a:cs typeface="Segoe UI" panose="020B0502040204020203" pitchFamily="34" charset="0"/>
                </a:rPr>
                <a:t>Create a PivotTable</a:t>
              </a:r>
              <a:endParaRPr lang="en-US" sz="1800" b="1" i="0" baseline="0">
                <a:solidFill>
                  <a:srgbClr val="227447"/>
                </a:solidFill>
                <a:latin typeface="Segoe UI" panose="020B0502040204020203" pitchFamily="34" charset="0"/>
                <a:cs typeface="Segoe UI" panose="020B0502040204020203" pitchFamily="34" charset="0"/>
              </a:endParaRP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Select anywhere in your data range, then go to Insert &gt; PivotTable &gt; New Worksheet &gt; OK.</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We've already taken this step for you on the next worksheet, but you can do it yourself.</a:t>
              </a:r>
              <a:endParaRPr lang="en-US" sz="1200" b="0" i="0">
                <a:solidFill>
                  <a:srgbClr val="227447"/>
                </a:solidFill>
                <a:latin typeface="Segoe UI" panose="020B0502040204020203" pitchFamily="34" charset="0"/>
                <a:cs typeface="Segoe UI" panose="020B0502040204020203" pitchFamily="34" charset="0"/>
              </a:endParaRPr>
            </a:p>
          </xdr:txBody>
        </xdr:sp>
        <xdr:sp macro="" textlink="">
          <xdr:nvSpPr>
            <xdr:cNvPr id="7" name="TextBox 6">
              <a:extLst>
                <a:ext uri="{FF2B5EF4-FFF2-40B4-BE49-F238E27FC236}">
                  <a16:creationId xmlns:a16="http://schemas.microsoft.com/office/drawing/2014/main" id="{8A0A76BF-466F-4542-BAEC-9113E6887488}"/>
                </a:ext>
              </a:extLst>
            </xdr:cNvPr>
            <xdr:cNvSpPr txBox="1"/>
          </xdr:nvSpPr>
          <xdr:spPr>
            <a:xfrm>
              <a:off x="4095839" y="926540"/>
              <a:ext cx="334406" cy="33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i="0">
                  <a:solidFill>
                    <a:srgbClr val="227447"/>
                  </a:solidFill>
                  <a:latin typeface="Segoe UI" panose="020B0502040204020203" pitchFamily="34" charset="0"/>
                  <a:cs typeface="Segoe UI" panose="020B0502040204020203" pitchFamily="34" charset="0"/>
                </a:rPr>
                <a:t>2</a:t>
              </a:r>
            </a:p>
          </xdr:txBody>
        </xdr:sp>
      </xdr:grpSp>
      <xdr:sp macro="" textlink="">
        <xdr:nvSpPr>
          <xdr:cNvPr id="10" name="TextBox 9">
            <a:hlinkClick xmlns:r="http://schemas.openxmlformats.org/officeDocument/2006/relationships" r:id="rId1"/>
            <a:extLst>
              <a:ext uri="{FF2B5EF4-FFF2-40B4-BE49-F238E27FC236}">
                <a16:creationId xmlns:a16="http://schemas.microsoft.com/office/drawing/2014/main" id="{D21890AB-A564-4FAD-97E0-FD4B33B9BA90}"/>
              </a:ext>
            </a:extLst>
          </xdr:cNvPr>
          <xdr:cNvSpPr txBox="1"/>
        </xdr:nvSpPr>
        <xdr:spPr>
          <a:xfrm>
            <a:off x="18262072" y="5580529"/>
            <a:ext cx="1008529" cy="358588"/>
          </a:xfrm>
          <a:prstGeom prst="rect">
            <a:avLst/>
          </a:prstGeom>
          <a:noFill/>
          <a:ln w="9525" cmpd="sng">
            <a:solidFill>
              <a:srgbClr val="2274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227447"/>
                </a:solidFill>
              </a:rPr>
              <a:t>NEXT &gt;</a:t>
            </a:r>
          </a:p>
        </xdr:txBody>
      </xdr:sp>
    </xdr:grpSp>
    <xdr:clientData/>
  </xdr:twoCellAnchor>
  <xdr:twoCellAnchor editAs="oneCell">
    <xdr:from>
      <xdr:col>16</xdr:col>
      <xdr:colOff>504264</xdr:colOff>
      <xdr:row>29</xdr:row>
      <xdr:rowOff>22413</xdr:rowOff>
    </xdr:from>
    <xdr:to>
      <xdr:col>21</xdr:col>
      <xdr:colOff>132881</xdr:colOff>
      <xdr:row>44</xdr:row>
      <xdr:rowOff>171593</xdr:rowOff>
    </xdr:to>
    <xdr:pic>
      <xdr:nvPicPr>
        <xdr:cNvPr id="12" name="Picture 11">
          <a:extLst>
            <a:ext uri="{FF2B5EF4-FFF2-40B4-BE49-F238E27FC236}">
              <a16:creationId xmlns:a16="http://schemas.microsoft.com/office/drawing/2014/main" id="{F4172226-8BAD-459C-91DC-8A4AE12C307D}"/>
            </a:ext>
          </a:extLst>
        </xdr:cNvPr>
        <xdr:cNvPicPr>
          <a:picLocks noChangeAspect="1"/>
        </xdr:cNvPicPr>
      </xdr:nvPicPr>
      <xdr:blipFill>
        <a:blip xmlns:r="http://schemas.openxmlformats.org/officeDocument/2006/relationships" r:embed="rId2"/>
        <a:stretch>
          <a:fillRect/>
        </a:stretch>
      </xdr:blipFill>
      <xdr:spPr>
        <a:xfrm>
          <a:off x="17301882" y="6196854"/>
          <a:ext cx="3752381" cy="3342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19050</xdr:colOff>
      <xdr:row>2</xdr:row>
      <xdr:rowOff>0</xdr:rowOff>
    </xdr:from>
    <xdr:to>
      <xdr:col>8</xdr:col>
      <xdr:colOff>171450</xdr:colOff>
      <xdr:row>25</xdr:row>
      <xdr:rowOff>104775</xdr:rowOff>
    </xdr:to>
    <xdr:grpSp>
      <xdr:nvGrpSpPr>
        <xdr:cNvPr id="7" name="Group 6">
          <a:extLst>
            <a:ext uri="{FF2B5EF4-FFF2-40B4-BE49-F238E27FC236}">
              <a16:creationId xmlns:a16="http://schemas.microsoft.com/office/drawing/2014/main" id="{C47804D5-D30E-496A-A719-55B2B6781C12}"/>
            </a:ext>
          </a:extLst>
        </xdr:cNvPr>
        <xdr:cNvGrpSpPr/>
      </xdr:nvGrpSpPr>
      <xdr:grpSpPr>
        <a:xfrm>
          <a:off x="4324350" y="381000"/>
          <a:ext cx="2895600" cy="4486275"/>
          <a:chOff x="4629150" y="381000"/>
          <a:chExt cx="2895600" cy="4486275"/>
        </a:xfrm>
      </xdr:grpSpPr>
      <xdr:grpSp>
        <xdr:nvGrpSpPr>
          <xdr:cNvPr id="8" name="Group 7">
            <a:extLst>
              <a:ext uri="{FF2B5EF4-FFF2-40B4-BE49-F238E27FC236}">
                <a16:creationId xmlns:a16="http://schemas.microsoft.com/office/drawing/2014/main" id="{7A9D31BD-1DD8-47D0-8FCC-105F8B21D772}"/>
              </a:ext>
            </a:extLst>
          </xdr:cNvPr>
          <xdr:cNvGrpSpPr/>
        </xdr:nvGrpSpPr>
        <xdr:grpSpPr>
          <a:xfrm>
            <a:off x="4629150" y="381000"/>
            <a:ext cx="2895600" cy="4486275"/>
            <a:chOff x="5305425" y="428625"/>
            <a:chExt cx="2895600" cy="4591050"/>
          </a:xfrm>
        </xdr:grpSpPr>
        <xdr:sp macro="" textlink="">
          <xdr:nvSpPr>
            <xdr:cNvPr id="4" name="Speech Bubble: Rectangle 3">
              <a:extLst>
                <a:ext uri="{FF2B5EF4-FFF2-40B4-BE49-F238E27FC236}">
                  <a16:creationId xmlns:a16="http://schemas.microsoft.com/office/drawing/2014/main" id="{20ABEF8A-394A-4010-8BA1-D16DB814DA0C}"/>
                </a:ext>
              </a:extLst>
            </xdr:cNvPr>
            <xdr:cNvSpPr/>
          </xdr:nvSpPr>
          <xdr:spPr>
            <a:xfrm>
              <a:off x="5305425" y="428625"/>
              <a:ext cx="2895600" cy="4486275"/>
            </a:xfrm>
            <a:prstGeom prst="wedgeRectCallout">
              <a:avLst>
                <a:gd name="adj1" fmla="val -55536"/>
                <a:gd name="adj2" fmla="val -26563"/>
              </a:avLst>
            </a:prstGeom>
            <a:solidFill>
              <a:schemeClr val="bg1"/>
            </a:solidFill>
            <a:ln>
              <a:solidFill>
                <a:srgbClr val="2274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800" b="1" i="0">
                  <a:solidFill>
                    <a:srgbClr val="227447"/>
                  </a:solidFill>
                  <a:latin typeface="Segoe UI" panose="020B0502040204020203" pitchFamily="34" charset="0"/>
                  <a:cs typeface="Segoe UI" panose="020B0502040204020203" pitchFamily="34" charset="0"/>
                </a:rPr>
                <a:t>Create a PivotTable</a:t>
              </a:r>
              <a:endParaRPr lang="en-US" sz="1800" b="1" i="0" baseline="0">
                <a:solidFill>
                  <a:srgbClr val="227447"/>
                </a:solidFill>
                <a:latin typeface="Segoe UI" panose="020B0502040204020203" pitchFamily="34" charset="0"/>
                <a:cs typeface="Segoe UI" panose="020B0502040204020203" pitchFamily="34" charset="0"/>
              </a:endParaRP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Click anywhere in the PivotTable area on the left to launch the Field list, which will appear to the right.</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In the Field list, click Category and Sales, then drag Sales into the Value field so it appears twice.</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Change the Value Field Settings for the second Sales field to Show Values As &gt; % of Grand Total, then Format as Percentage.</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Format your PivotTable as desired by renaming header fields, number format and PivotTable style.</a:t>
              </a:r>
            </a:p>
          </xdr:txBody>
        </xdr:sp>
        <xdr:sp macro="" textlink="">
          <xdr:nvSpPr>
            <xdr:cNvPr id="5" name="TextBox 4">
              <a:extLst>
                <a:ext uri="{FF2B5EF4-FFF2-40B4-BE49-F238E27FC236}">
                  <a16:creationId xmlns:a16="http://schemas.microsoft.com/office/drawing/2014/main" id="{DECC3DCE-094D-419D-B9B4-73112C62FDD3}"/>
                </a:ext>
              </a:extLst>
            </xdr:cNvPr>
            <xdr:cNvSpPr txBox="1"/>
          </xdr:nvSpPr>
          <xdr:spPr>
            <a:xfrm>
              <a:off x="5362575" y="457199"/>
              <a:ext cx="333375" cy="3429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i="0">
                  <a:solidFill>
                    <a:srgbClr val="227447"/>
                  </a:solidFill>
                  <a:latin typeface="Segoe UI" panose="020B0502040204020203" pitchFamily="34" charset="0"/>
                  <a:cs typeface="Segoe UI" panose="020B0502040204020203" pitchFamily="34" charset="0"/>
                </a:rPr>
                <a:t>3</a:t>
              </a:r>
            </a:p>
          </xdr:txBody>
        </xdr:sp>
      </xdr:grpSp>
      <xdr:sp macro="" textlink="">
        <xdr:nvSpPr>
          <xdr:cNvPr id="6" name="TextBox 5">
            <a:hlinkClick xmlns:r="http://schemas.openxmlformats.org/officeDocument/2006/relationships" r:id="rId1"/>
            <a:extLst>
              <a:ext uri="{FF2B5EF4-FFF2-40B4-BE49-F238E27FC236}">
                <a16:creationId xmlns:a16="http://schemas.microsoft.com/office/drawing/2014/main" id="{DAD57E31-955E-4371-8733-133F41B01596}"/>
              </a:ext>
            </a:extLst>
          </xdr:cNvPr>
          <xdr:cNvSpPr txBox="1"/>
        </xdr:nvSpPr>
        <xdr:spPr>
          <a:xfrm>
            <a:off x="5572686" y="4371975"/>
            <a:ext cx="1008529" cy="320488"/>
          </a:xfrm>
          <a:prstGeom prst="rect">
            <a:avLst/>
          </a:prstGeom>
          <a:noFill/>
          <a:ln w="9525" cmpd="sng">
            <a:solidFill>
              <a:srgbClr val="2274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227447"/>
                </a:solidFill>
              </a:rPr>
              <a:t>NEXT &gt;</a:t>
            </a:r>
          </a:p>
        </xdr:txBody>
      </xdr:sp>
    </xdr:grpSp>
    <xdr:clientData/>
  </xdr:twoCellAnchor>
  <xdr:twoCellAnchor editAs="oneCell">
    <xdr:from>
      <xdr:col>9</xdr:col>
      <xdr:colOff>676275</xdr:colOff>
      <xdr:row>3</xdr:row>
      <xdr:rowOff>171450</xdr:rowOff>
    </xdr:from>
    <xdr:to>
      <xdr:col>15</xdr:col>
      <xdr:colOff>199570</xdr:colOff>
      <xdr:row>20</xdr:row>
      <xdr:rowOff>47236</xdr:rowOff>
    </xdr:to>
    <xdr:pic>
      <xdr:nvPicPr>
        <xdr:cNvPr id="2" name="Picture 1">
          <a:extLst>
            <a:ext uri="{FF2B5EF4-FFF2-40B4-BE49-F238E27FC236}">
              <a16:creationId xmlns:a16="http://schemas.microsoft.com/office/drawing/2014/main" id="{0872EB6D-F12E-4643-A171-BD29F92931E4}"/>
            </a:ext>
          </a:extLst>
        </xdr:cNvPr>
        <xdr:cNvPicPr>
          <a:picLocks noChangeAspect="1"/>
        </xdr:cNvPicPr>
      </xdr:nvPicPr>
      <xdr:blipFill>
        <a:blip xmlns:r="http://schemas.openxmlformats.org/officeDocument/2006/relationships" r:embed="rId2"/>
        <a:stretch>
          <a:fillRect/>
        </a:stretch>
      </xdr:blipFill>
      <xdr:spPr>
        <a:xfrm>
          <a:off x="8715375" y="742950"/>
          <a:ext cx="3638095" cy="3114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0</xdr:row>
      <xdr:rowOff>123827</xdr:rowOff>
    </xdr:from>
    <xdr:to>
      <xdr:col>6</xdr:col>
      <xdr:colOff>676275</xdr:colOff>
      <xdr:row>0</xdr:row>
      <xdr:rowOff>800101</xdr:rowOff>
    </xdr:to>
    <xdr:sp macro="" textlink="">
      <xdr:nvSpPr>
        <xdr:cNvPr id="5" name="Speech Bubble: Rectangle 4">
          <a:extLst>
            <a:ext uri="{FF2B5EF4-FFF2-40B4-BE49-F238E27FC236}">
              <a16:creationId xmlns:a16="http://schemas.microsoft.com/office/drawing/2014/main" id="{B0D12118-CB06-4D50-8F0E-0FFBCEFD9233}"/>
            </a:ext>
          </a:extLst>
        </xdr:cNvPr>
        <xdr:cNvSpPr/>
      </xdr:nvSpPr>
      <xdr:spPr>
        <a:xfrm>
          <a:off x="3457575" y="123827"/>
          <a:ext cx="3038475" cy="676274"/>
        </a:xfrm>
        <a:prstGeom prst="wedgeRectCallout">
          <a:avLst/>
        </a:prstGeom>
        <a:solidFill>
          <a:sysClr val="window" lastClr="FFFFFF"/>
        </a:solidFill>
        <a:ln>
          <a:solidFill>
            <a:srgbClr val="2274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rgbClr val="227447"/>
              </a:solidFill>
            </a:rPr>
            <a:t>NOTE: We're limiting</a:t>
          </a:r>
          <a:r>
            <a:rPr lang="en-US" sz="1100" baseline="0">
              <a:solidFill>
                <a:srgbClr val="227447"/>
              </a:solidFill>
            </a:rPr>
            <a:t> this PivotTable to Top 10 Items to keep its size relative to the others. Click the Filter button &gt; Value Filters to change it.</a:t>
          </a:r>
        </a:p>
      </xdr:txBody>
    </xdr:sp>
    <xdr:clientData/>
  </xdr:twoCellAnchor>
  <xdr:twoCellAnchor>
    <xdr:from>
      <xdr:col>12</xdr:col>
      <xdr:colOff>238123</xdr:colOff>
      <xdr:row>13</xdr:row>
      <xdr:rowOff>0</xdr:rowOff>
    </xdr:from>
    <xdr:to>
      <xdr:col>18</xdr:col>
      <xdr:colOff>66675</xdr:colOff>
      <xdr:row>30</xdr:row>
      <xdr:rowOff>38100</xdr:rowOff>
    </xdr:to>
    <xdr:grpSp>
      <xdr:nvGrpSpPr>
        <xdr:cNvPr id="7" name="Group 6">
          <a:extLst>
            <a:ext uri="{FF2B5EF4-FFF2-40B4-BE49-F238E27FC236}">
              <a16:creationId xmlns:a16="http://schemas.microsoft.com/office/drawing/2014/main" id="{4856F23A-EFE4-42A2-81A2-578459FB41DD}"/>
            </a:ext>
          </a:extLst>
        </xdr:cNvPr>
        <xdr:cNvGrpSpPr/>
      </xdr:nvGrpSpPr>
      <xdr:grpSpPr>
        <a:xfrm>
          <a:off x="10115548" y="3448050"/>
          <a:ext cx="6467477" cy="3543300"/>
          <a:chOff x="10115548" y="3238500"/>
          <a:chExt cx="4933952" cy="3524250"/>
        </a:xfrm>
      </xdr:grpSpPr>
      <xdr:sp macro="" textlink="">
        <xdr:nvSpPr>
          <xdr:cNvPr id="3" name="Speech Bubble: Rectangle 2">
            <a:extLst>
              <a:ext uri="{FF2B5EF4-FFF2-40B4-BE49-F238E27FC236}">
                <a16:creationId xmlns:a16="http://schemas.microsoft.com/office/drawing/2014/main" id="{715336C8-A65F-4867-83DB-9E0033663AFE}"/>
              </a:ext>
            </a:extLst>
          </xdr:cNvPr>
          <xdr:cNvSpPr/>
        </xdr:nvSpPr>
        <xdr:spPr>
          <a:xfrm>
            <a:off x="10115548" y="3238500"/>
            <a:ext cx="4933952" cy="3524250"/>
          </a:xfrm>
          <a:prstGeom prst="wedgeRectCallout">
            <a:avLst>
              <a:gd name="adj1" fmla="val -55536"/>
              <a:gd name="adj2" fmla="val -26563"/>
            </a:avLst>
          </a:prstGeom>
          <a:solidFill>
            <a:schemeClr val="bg1"/>
          </a:solidFill>
          <a:ln>
            <a:solidFill>
              <a:srgbClr val="2274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800" b="1" i="0">
                <a:solidFill>
                  <a:srgbClr val="227447"/>
                </a:solidFill>
                <a:latin typeface="Segoe UI" panose="020B0502040204020203" pitchFamily="34" charset="0"/>
                <a:cs typeface="Segoe UI" panose="020B0502040204020203" pitchFamily="34" charset="0"/>
              </a:rPr>
              <a:t>Create copies of your PivotTable</a:t>
            </a:r>
            <a:endParaRPr lang="en-US" sz="1800" b="1" i="0" baseline="0">
              <a:solidFill>
                <a:srgbClr val="227447"/>
              </a:solidFill>
              <a:latin typeface="Segoe UI" panose="020B0502040204020203" pitchFamily="34" charset="0"/>
              <a:cs typeface="Segoe UI" panose="020B0502040204020203" pitchFamily="34" charset="0"/>
            </a:endParaRP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Select the entire PivotTable, copy it with Ctrl+C, then paste it 3 times.</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Change each PivotTable to reflect the details you want to display.</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You can Sort by values by clicking the Sort button in the Category field, then select More Sort Options.</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At this point you might want to give your PivotTables meaningful names, so you know what they do. Otherwise, Excel will name them PivotTable1, PivotTable2 and so on. Go to PivotTable Tools &gt; Analyze &gt; Rename the PivotTable in the PivotTable Name box.</a:t>
            </a:r>
            <a:endParaRPr lang="en-US" sz="1200" b="0" i="0">
              <a:solidFill>
                <a:srgbClr val="227447"/>
              </a:solidFill>
              <a:latin typeface="Segoe UI" panose="020B0502040204020203" pitchFamily="34" charset="0"/>
              <a:cs typeface="Segoe UI" panose="020B0502040204020203" pitchFamily="34" charset="0"/>
            </a:endParaRPr>
          </a:p>
        </xdr:txBody>
      </xdr:sp>
      <xdr:sp macro="" textlink="">
        <xdr:nvSpPr>
          <xdr:cNvPr id="4" name="TextBox 3">
            <a:extLst>
              <a:ext uri="{FF2B5EF4-FFF2-40B4-BE49-F238E27FC236}">
                <a16:creationId xmlns:a16="http://schemas.microsoft.com/office/drawing/2014/main" id="{D9D631F3-B6DA-4B45-9BB9-2BD70880E232}"/>
              </a:ext>
            </a:extLst>
          </xdr:cNvPr>
          <xdr:cNvSpPr txBox="1"/>
        </xdr:nvSpPr>
        <xdr:spPr>
          <a:xfrm>
            <a:off x="10190992" y="3267074"/>
            <a:ext cx="528099" cy="360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i="0">
                <a:solidFill>
                  <a:srgbClr val="227447"/>
                </a:solidFill>
                <a:latin typeface="Segoe UI" panose="020B0502040204020203" pitchFamily="34" charset="0"/>
                <a:cs typeface="Segoe UI" panose="020B0502040204020203" pitchFamily="34" charset="0"/>
              </a:rPr>
              <a:t>4</a:t>
            </a:r>
          </a:p>
        </xdr:txBody>
      </xdr:sp>
      <xdr:sp macro="" textlink="">
        <xdr:nvSpPr>
          <xdr:cNvPr id="6" name="TextBox 5">
            <a:hlinkClick xmlns:r="http://schemas.openxmlformats.org/officeDocument/2006/relationships" r:id="rId1"/>
            <a:extLst>
              <a:ext uri="{FF2B5EF4-FFF2-40B4-BE49-F238E27FC236}">
                <a16:creationId xmlns:a16="http://schemas.microsoft.com/office/drawing/2014/main" id="{9B988951-3591-4274-9677-0C6C5FF3F11C}"/>
              </a:ext>
            </a:extLst>
          </xdr:cNvPr>
          <xdr:cNvSpPr txBox="1"/>
        </xdr:nvSpPr>
        <xdr:spPr>
          <a:xfrm>
            <a:off x="12078260" y="6301729"/>
            <a:ext cx="1008529" cy="344711"/>
          </a:xfrm>
          <a:prstGeom prst="rect">
            <a:avLst/>
          </a:prstGeom>
          <a:noFill/>
          <a:ln w="9525" cmpd="sng">
            <a:solidFill>
              <a:srgbClr val="2274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227447"/>
                </a:solidFill>
              </a:rPr>
              <a:t>NEXT &gt;</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19051</xdr:colOff>
      <xdr:row>20</xdr:row>
      <xdr:rowOff>0</xdr:rowOff>
    </xdr:from>
    <xdr:to>
      <xdr:col>2</xdr:col>
      <xdr:colOff>790576</xdr:colOff>
      <xdr:row>33</xdr:row>
      <xdr:rowOff>19050</xdr:rowOff>
    </xdr:to>
    <xdr:graphicFrame macro="">
      <xdr:nvGraphicFramePr>
        <xdr:cNvPr id="5" name="pc_3a">
          <a:extLst>
            <a:ext uri="{FF2B5EF4-FFF2-40B4-BE49-F238E27FC236}">
              <a16:creationId xmlns:a16="http://schemas.microsoft.com/office/drawing/2014/main" id="{B6F52FFC-2CE9-46D3-B22F-9DF3693D7B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295275</xdr:colOff>
      <xdr:row>24</xdr:row>
      <xdr:rowOff>9525</xdr:rowOff>
    </xdr:from>
    <xdr:to>
      <xdr:col>22</xdr:col>
      <xdr:colOff>85724</xdr:colOff>
      <xdr:row>45</xdr:row>
      <xdr:rowOff>172831</xdr:rowOff>
    </xdr:to>
    <xdr:pic>
      <xdr:nvPicPr>
        <xdr:cNvPr id="7" name="Picture 6">
          <a:extLst>
            <a:ext uri="{FF2B5EF4-FFF2-40B4-BE49-F238E27FC236}">
              <a16:creationId xmlns:a16="http://schemas.microsoft.com/office/drawing/2014/main" id="{5EB39CE3-97FF-4A87-9456-468932871CD2}"/>
            </a:ext>
          </a:extLst>
        </xdr:cNvPr>
        <xdr:cNvPicPr>
          <a:picLocks noChangeAspect="1"/>
        </xdr:cNvPicPr>
      </xdr:nvPicPr>
      <xdr:blipFill>
        <a:blip xmlns:r="http://schemas.openxmlformats.org/officeDocument/2006/relationships" r:embed="rId2"/>
        <a:stretch>
          <a:fillRect/>
        </a:stretch>
      </xdr:blipFill>
      <xdr:spPr>
        <a:xfrm>
          <a:off x="13220700" y="4581525"/>
          <a:ext cx="4591049" cy="4163806"/>
        </a:xfrm>
        <a:prstGeom prst="rect">
          <a:avLst/>
        </a:prstGeom>
      </xdr:spPr>
    </xdr:pic>
    <xdr:clientData/>
  </xdr:twoCellAnchor>
  <xdr:twoCellAnchor>
    <xdr:from>
      <xdr:col>4</xdr:col>
      <xdr:colOff>4762</xdr:colOff>
      <xdr:row>20</xdr:row>
      <xdr:rowOff>0</xdr:rowOff>
    </xdr:from>
    <xdr:to>
      <xdr:col>6</xdr:col>
      <xdr:colOff>676275</xdr:colOff>
      <xdr:row>32</xdr:row>
      <xdr:rowOff>180975</xdr:rowOff>
    </xdr:to>
    <xdr:graphicFrame macro="">
      <xdr:nvGraphicFramePr>
        <xdr:cNvPr id="9" name="pc_3b">
          <a:extLst>
            <a:ext uri="{FF2B5EF4-FFF2-40B4-BE49-F238E27FC236}">
              <a16:creationId xmlns:a16="http://schemas.microsoft.com/office/drawing/2014/main" id="{9751B8F5-ADE8-4F82-A651-58C11F8EF0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157162</xdr:colOff>
      <xdr:row>20</xdr:row>
      <xdr:rowOff>9525</xdr:rowOff>
    </xdr:from>
    <xdr:to>
      <xdr:col>10</xdr:col>
      <xdr:colOff>676275</xdr:colOff>
      <xdr:row>32</xdr:row>
      <xdr:rowOff>180975</xdr:rowOff>
    </xdr:to>
    <xdr:graphicFrame macro="">
      <xdr:nvGraphicFramePr>
        <xdr:cNvPr id="10" name="pc_3c">
          <a:extLst>
            <a:ext uri="{FF2B5EF4-FFF2-40B4-BE49-F238E27FC236}">
              <a16:creationId xmlns:a16="http://schemas.microsoft.com/office/drawing/2014/main" id="{851FD4F7-64B7-4D2A-92CD-FBCC54A449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157162</xdr:colOff>
      <xdr:row>20</xdr:row>
      <xdr:rowOff>0</xdr:rowOff>
    </xdr:from>
    <xdr:to>
      <xdr:col>15</xdr:col>
      <xdr:colOff>9525</xdr:colOff>
      <xdr:row>33</xdr:row>
      <xdr:rowOff>19050</xdr:rowOff>
    </xdr:to>
    <xdr:graphicFrame macro="">
      <xdr:nvGraphicFramePr>
        <xdr:cNvPr id="11" name="pc_3d">
          <a:extLst>
            <a:ext uri="{FF2B5EF4-FFF2-40B4-BE49-F238E27FC236}">
              <a16:creationId xmlns:a16="http://schemas.microsoft.com/office/drawing/2014/main" id="{84415990-A64B-4306-98B9-2C253A605A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276223</xdr:colOff>
      <xdr:row>1</xdr:row>
      <xdr:rowOff>9524</xdr:rowOff>
    </xdr:from>
    <xdr:to>
      <xdr:col>19</xdr:col>
      <xdr:colOff>657224</xdr:colOff>
      <xdr:row>23</xdr:row>
      <xdr:rowOff>38099</xdr:rowOff>
    </xdr:to>
    <xdr:grpSp>
      <xdr:nvGrpSpPr>
        <xdr:cNvPr id="6" name="Group 5">
          <a:extLst>
            <a:ext uri="{FF2B5EF4-FFF2-40B4-BE49-F238E27FC236}">
              <a16:creationId xmlns:a16="http://schemas.microsoft.com/office/drawing/2014/main" id="{70A6640E-3814-4DD1-B20F-E0FCAACD111F}"/>
            </a:ext>
          </a:extLst>
        </xdr:cNvPr>
        <xdr:cNvGrpSpPr/>
      </xdr:nvGrpSpPr>
      <xdr:grpSpPr>
        <a:xfrm>
          <a:off x="13201648" y="200024"/>
          <a:ext cx="3124201" cy="4219575"/>
          <a:chOff x="13201648" y="200024"/>
          <a:chExt cx="3124201" cy="4219575"/>
        </a:xfrm>
      </xdr:grpSpPr>
      <xdr:grpSp>
        <xdr:nvGrpSpPr>
          <xdr:cNvPr id="2" name="Group 1">
            <a:extLst>
              <a:ext uri="{FF2B5EF4-FFF2-40B4-BE49-F238E27FC236}">
                <a16:creationId xmlns:a16="http://schemas.microsoft.com/office/drawing/2014/main" id="{3BFA6A80-B918-4F15-AED3-A05D1572E0A6}"/>
              </a:ext>
            </a:extLst>
          </xdr:cNvPr>
          <xdr:cNvGrpSpPr/>
        </xdr:nvGrpSpPr>
        <xdr:grpSpPr>
          <a:xfrm>
            <a:off x="13201648" y="200024"/>
            <a:ext cx="3124201" cy="4219575"/>
            <a:chOff x="800099" y="865656"/>
            <a:chExt cx="3114675" cy="1905000"/>
          </a:xfrm>
        </xdr:grpSpPr>
        <xdr:sp macro="" textlink="">
          <xdr:nvSpPr>
            <xdr:cNvPr id="3" name="Speech Bubble: Rectangle 2">
              <a:extLst>
                <a:ext uri="{FF2B5EF4-FFF2-40B4-BE49-F238E27FC236}">
                  <a16:creationId xmlns:a16="http://schemas.microsoft.com/office/drawing/2014/main" id="{D8070D2F-9CCD-4DF9-87E2-B0694626CB61}"/>
                </a:ext>
              </a:extLst>
            </xdr:cNvPr>
            <xdr:cNvSpPr/>
          </xdr:nvSpPr>
          <xdr:spPr>
            <a:xfrm>
              <a:off x="800099" y="865656"/>
              <a:ext cx="3114675" cy="1905000"/>
            </a:xfrm>
            <a:prstGeom prst="wedgeRectCallout">
              <a:avLst>
                <a:gd name="adj1" fmla="val -55536"/>
                <a:gd name="adj2" fmla="val -26563"/>
              </a:avLst>
            </a:prstGeom>
            <a:solidFill>
              <a:schemeClr val="bg1"/>
            </a:solidFill>
            <a:ln>
              <a:solidFill>
                <a:srgbClr val="2274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800" b="1" i="0">
                  <a:solidFill>
                    <a:srgbClr val="227447"/>
                  </a:solidFill>
                  <a:latin typeface="Segoe UI" panose="020B0502040204020203" pitchFamily="34" charset="0"/>
                  <a:cs typeface="Segoe UI" panose="020B0502040204020203" pitchFamily="34" charset="0"/>
                </a:rPr>
                <a:t>Create PivotCharts</a:t>
              </a:r>
              <a:endParaRPr lang="en-US" sz="1800" b="1" i="0" baseline="0">
                <a:solidFill>
                  <a:srgbClr val="227447"/>
                </a:solidFill>
                <a:latin typeface="Segoe UI" panose="020B0502040204020203" pitchFamily="34" charset="0"/>
                <a:cs typeface="Segoe UI" panose="020B0502040204020203" pitchFamily="34" charset="0"/>
              </a:endParaRP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Click anywhere in the first PivotTable and go to PivotTable Tools &gt; Analyze &gt; PivotChart &gt; select a chart type.</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We chose a Combo chart with Sales as a Column chart, and % Total as a Line chart plotted on the Secondary axis (see below).</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Select the chart, then size and format as desired from the PivotChart Tools tab.</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Repeat for each of the other PivotTables</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Now is a good time to rename your PivotCharts too.</a:t>
              </a:r>
              <a:endParaRPr lang="en-US" sz="1200" b="0" i="0">
                <a:solidFill>
                  <a:srgbClr val="227447"/>
                </a:solidFill>
                <a:latin typeface="Segoe UI" panose="020B0502040204020203" pitchFamily="34" charset="0"/>
                <a:cs typeface="Segoe UI" panose="020B0502040204020203" pitchFamily="34" charset="0"/>
              </a:endParaRPr>
            </a:p>
          </xdr:txBody>
        </xdr:sp>
        <xdr:sp macro="" textlink="">
          <xdr:nvSpPr>
            <xdr:cNvPr id="4" name="TextBox 3">
              <a:extLst>
                <a:ext uri="{FF2B5EF4-FFF2-40B4-BE49-F238E27FC236}">
                  <a16:creationId xmlns:a16="http://schemas.microsoft.com/office/drawing/2014/main" id="{3ED009D0-7B5D-4AB6-A358-AC5856D0D123}"/>
                </a:ext>
              </a:extLst>
            </xdr:cNvPr>
            <xdr:cNvSpPr txBox="1"/>
          </xdr:nvSpPr>
          <xdr:spPr>
            <a:xfrm>
              <a:off x="847725" y="872225"/>
              <a:ext cx="333375" cy="1654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i="0">
                  <a:solidFill>
                    <a:srgbClr val="227447"/>
                  </a:solidFill>
                  <a:latin typeface="Segoe UI" panose="020B0502040204020203" pitchFamily="34" charset="0"/>
                  <a:cs typeface="Segoe UI" panose="020B0502040204020203" pitchFamily="34" charset="0"/>
                </a:rPr>
                <a:t>5</a:t>
              </a:r>
            </a:p>
          </xdr:txBody>
        </xdr:sp>
      </xdr:grpSp>
      <xdr:sp macro="" textlink="">
        <xdr:nvSpPr>
          <xdr:cNvPr id="12" name="TextBox 11">
            <a:hlinkClick xmlns:r="http://schemas.openxmlformats.org/officeDocument/2006/relationships" r:id="rId6"/>
            <a:extLst>
              <a:ext uri="{FF2B5EF4-FFF2-40B4-BE49-F238E27FC236}">
                <a16:creationId xmlns:a16="http://schemas.microsoft.com/office/drawing/2014/main" id="{73A33B34-C33A-427B-94DA-835A671F7B40}"/>
              </a:ext>
            </a:extLst>
          </xdr:cNvPr>
          <xdr:cNvSpPr txBox="1"/>
        </xdr:nvSpPr>
        <xdr:spPr>
          <a:xfrm>
            <a:off x="14259484" y="3924300"/>
            <a:ext cx="1008529" cy="344711"/>
          </a:xfrm>
          <a:prstGeom prst="rect">
            <a:avLst/>
          </a:prstGeom>
          <a:noFill/>
          <a:ln w="9525" cmpd="sng">
            <a:solidFill>
              <a:srgbClr val="2274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227447"/>
                </a:solidFill>
              </a:rPr>
              <a:t>NEXT &gt;</a:t>
            </a:r>
          </a:p>
        </xdr:txBody>
      </xdr:sp>
    </xdr:grpSp>
    <xdr:clientData/>
  </xdr:twoCellAnchor>
  <xdr:twoCellAnchor>
    <xdr:from>
      <xdr:col>23</xdr:col>
      <xdr:colOff>829</xdr:colOff>
      <xdr:row>16</xdr:row>
      <xdr:rowOff>189670</xdr:rowOff>
    </xdr:from>
    <xdr:to>
      <xdr:col>28</xdr:col>
      <xdr:colOff>684559</xdr:colOff>
      <xdr:row>33</xdr:row>
      <xdr:rowOff>82825</xdr:rowOff>
    </xdr:to>
    <xdr:graphicFrame macro="">
      <xdr:nvGraphicFramePr>
        <xdr:cNvPr id="8" name="Chart 7">
          <a:extLst>
            <a:ext uri="{FF2B5EF4-FFF2-40B4-BE49-F238E27FC236}">
              <a16:creationId xmlns:a16="http://schemas.microsoft.com/office/drawing/2014/main" id="{F56FB27C-426D-3491-B8B1-A4EC4577CC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19051</xdr:colOff>
      <xdr:row>20</xdr:row>
      <xdr:rowOff>0</xdr:rowOff>
    </xdr:from>
    <xdr:to>
      <xdr:col>3</xdr:col>
      <xdr:colOff>790576</xdr:colOff>
      <xdr:row>33</xdr:row>
      <xdr:rowOff>19050</xdr:rowOff>
    </xdr:to>
    <xdr:graphicFrame macro="">
      <xdr:nvGraphicFramePr>
        <xdr:cNvPr id="5" name="Chart 4">
          <a:extLst>
            <a:ext uri="{FF2B5EF4-FFF2-40B4-BE49-F238E27FC236}">
              <a16:creationId xmlns:a16="http://schemas.microsoft.com/office/drawing/2014/main" id="{A6667491-7B53-4617-BACF-DB1481F58C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xdr:colOff>
      <xdr:row>20</xdr:row>
      <xdr:rowOff>0</xdr:rowOff>
    </xdr:from>
    <xdr:to>
      <xdr:col>7</xdr:col>
      <xdr:colOff>676275</xdr:colOff>
      <xdr:row>32</xdr:row>
      <xdr:rowOff>180975</xdr:rowOff>
    </xdr:to>
    <xdr:graphicFrame macro="">
      <xdr:nvGraphicFramePr>
        <xdr:cNvPr id="7" name="Chart 6">
          <a:extLst>
            <a:ext uri="{FF2B5EF4-FFF2-40B4-BE49-F238E27FC236}">
              <a16:creationId xmlns:a16="http://schemas.microsoft.com/office/drawing/2014/main" id="{935740CA-5C5A-4CFB-8CBD-902425EA55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157162</xdr:colOff>
      <xdr:row>20</xdr:row>
      <xdr:rowOff>9525</xdr:rowOff>
    </xdr:from>
    <xdr:to>
      <xdr:col>11</xdr:col>
      <xdr:colOff>676275</xdr:colOff>
      <xdr:row>32</xdr:row>
      <xdr:rowOff>180975</xdr:rowOff>
    </xdr:to>
    <xdr:graphicFrame macro="">
      <xdr:nvGraphicFramePr>
        <xdr:cNvPr id="8" name="Chart 7">
          <a:extLst>
            <a:ext uri="{FF2B5EF4-FFF2-40B4-BE49-F238E27FC236}">
              <a16:creationId xmlns:a16="http://schemas.microsoft.com/office/drawing/2014/main" id="{4C9102B4-6A7A-4E6C-B752-DB24755A23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157162</xdr:colOff>
      <xdr:row>20</xdr:row>
      <xdr:rowOff>0</xdr:rowOff>
    </xdr:from>
    <xdr:to>
      <xdr:col>16</xdr:col>
      <xdr:colOff>9525</xdr:colOff>
      <xdr:row>33</xdr:row>
      <xdr:rowOff>19050</xdr:rowOff>
    </xdr:to>
    <xdr:graphicFrame macro="">
      <xdr:nvGraphicFramePr>
        <xdr:cNvPr id="9" name="Chart 8">
          <a:extLst>
            <a:ext uri="{FF2B5EF4-FFF2-40B4-BE49-F238E27FC236}">
              <a16:creationId xmlns:a16="http://schemas.microsoft.com/office/drawing/2014/main" id="{1F4A7F75-A4C3-4BB9-9405-6B742B0C8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14820</xdr:colOff>
      <xdr:row>0</xdr:row>
      <xdr:rowOff>104775</xdr:rowOff>
    </xdr:from>
    <xdr:to>
      <xdr:col>3</xdr:col>
      <xdr:colOff>656167</xdr:colOff>
      <xdr:row>0</xdr:row>
      <xdr:rowOff>2286001</xdr:rowOff>
    </xdr:to>
    <mc:AlternateContent xmlns:mc="http://schemas.openxmlformats.org/markup-compatibility/2006" xmlns:a14="http://schemas.microsoft.com/office/drawing/2010/main">
      <mc:Choice Requires="a14">
        <xdr:graphicFrame macro="">
          <xdr:nvGraphicFramePr>
            <xdr:cNvPr id="10" name="Category 1">
              <a:extLst>
                <a:ext uri="{FF2B5EF4-FFF2-40B4-BE49-F238E27FC236}">
                  <a16:creationId xmlns:a16="http://schemas.microsoft.com/office/drawing/2014/main" id="{7417856A-AE51-4FBB-B2BF-52092A6C8255}"/>
                </a:ext>
              </a:extLst>
            </xdr:cNvPr>
            <xdr:cNvGraphicFramePr/>
          </xdr:nvGraphicFramePr>
          <xdr:xfrm>
            <a:off x="0" y="0"/>
            <a:ext cx="0" cy="0"/>
          </xdr:xfrm>
          <a:graphic>
            <a:graphicData uri="http://schemas.microsoft.com/office/drawing/2010/slicer">
              <sle:slicer xmlns:sle="http://schemas.microsoft.com/office/drawing/2010/slicer" name="Category 1"/>
            </a:graphicData>
          </a:graphic>
        </xdr:graphicFrame>
      </mc:Choice>
      <mc:Fallback xmlns="">
        <xdr:sp macro="" textlink="">
          <xdr:nvSpPr>
            <xdr:cNvPr id="0" name=""/>
            <xdr:cNvSpPr>
              <a:spLocks noTextEdit="1"/>
            </xdr:cNvSpPr>
          </xdr:nvSpPr>
          <xdr:spPr>
            <a:xfrm>
              <a:off x="173570" y="104775"/>
              <a:ext cx="3128430" cy="218122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600083</xdr:colOff>
      <xdr:row>0</xdr:row>
      <xdr:rowOff>1220259</xdr:rowOff>
    </xdr:from>
    <xdr:to>
      <xdr:col>11</xdr:col>
      <xdr:colOff>349250</xdr:colOff>
      <xdr:row>0</xdr:row>
      <xdr:rowOff>2287059</xdr:rowOff>
    </xdr:to>
    <mc:AlternateContent xmlns:mc="http://schemas.openxmlformats.org/markup-compatibility/2006" xmlns:a14="http://schemas.microsoft.com/office/drawing/2010/main">
      <mc:Choice Requires="a14">
        <xdr:graphicFrame macro="">
          <xdr:nvGraphicFramePr>
            <xdr:cNvPr id="11" name="Customer Name 1">
              <a:extLst>
                <a:ext uri="{FF2B5EF4-FFF2-40B4-BE49-F238E27FC236}">
                  <a16:creationId xmlns:a16="http://schemas.microsoft.com/office/drawing/2014/main" id="{F3D6674E-D577-4030-A506-51384EDF08DB}"/>
                </a:ext>
              </a:extLst>
            </xdr:cNvPr>
            <xdr:cNvGraphicFramePr/>
          </xdr:nvGraphicFramePr>
          <xdr:xfrm>
            <a:off x="0" y="0"/>
            <a:ext cx="0" cy="0"/>
          </xdr:xfrm>
          <a:graphic>
            <a:graphicData uri="http://schemas.microsoft.com/office/drawing/2010/slicer">
              <sle:slicer xmlns:sle="http://schemas.microsoft.com/office/drawing/2010/slicer" name="Customer Name 1"/>
            </a:graphicData>
          </a:graphic>
        </xdr:graphicFrame>
      </mc:Choice>
      <mc:Fallback xmlns="">
        <xdr:sp macro="" textlink="">
          <xdr:nvSpPr>
            <xdr:cNvPr id="0" name=""/>
            <xdr:cNvSpPr>
              <a:spLocks noTextEdit="1"/>
            </xdr:cNvSpPr>
          </xdr:nvSpPr>
          <xdr:spPr>
            <a:xfrm>
              <a:off x="6579666" y="1220259"/>
              <a:ext cx="2955917" cy="1066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600083</xdr:colOff>
      <xdr:row>0</xdr:row>
      <xdr:rowOff>114301</xdr:rowOff>
    </xdr:from>
    <xdr:to>
      <xdr:col>11</xdr:col>
      <xdr:colOff>349250</xdr:colOff>
      <xdr:row>0</xdr:row>
      <xdr:rowOff>1143001</xdr:rowOff>
    </xdr:to>
    <mc:AlternateContent xmlns:mc="http://schemas.openxmlformats.org/markup-compatibility/2006" xmlns:a14="http://schemas.microsoft.com/office/drawing/2010/main">
      <mc:Choice Requires="a14">
        <xdr:graphicFrame macro="">
          <xdr:nvGraphicFramePr>
            <xdr:cNvPr id="12" name="Employee 1">
              <a:extLst>
                <a:ext uri="{FF2B5EF4-FFF2-40B4-BE49-F238E27FC236}">
                  <a16:creationId xmlns:a16="http://schemas.microsoft.com/office/drawing/2014/main" id="{C620A967-BA28-4C1A-B1B3-D178C38984F0}"/>
                </a:ext>
              </a:extLst>
            </xdr:cNvPr>
            <xdr:cNvGraphicFramePr/>
          </xdr:nvGraphicFramePr>
          <xdr:xfrm>
            <a:off x="0" y="0"/>
            <a:ext cx="0" cy="0"/>
          </xdr:xfrm>
          <a:graphic>
            <a:graphicData uri="http://schemas.microsoft.com/office/drawing/2010/slicer">
              <sle:slicer xmlns:sle="http://schemas.microsoft.com/office/drawing/2010/slicer" name="Employee 1"/>
            </a:graphicData>
          </a:graphic>
        </xdr:graphicFrame>
      </mc:Choice>
      <mc:Fallback xmlns="">
        <xdr:sp macro="" textlink="">
          <xdr:nvSpPr>
            <xdr:cNvPr id="0" name=""/>
            <xdr:cNvSpPr>
              <a:spLocks noTextEdit="1"/>
            </xdr:cNvSpPr>
          </xdr:nvSpPr>
          <xdr:spPr>
            <a:xfrm>
              <a:off x="6579666" y="114301"/>
              <a:ext cx="2955917" cy="10287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727079</xdr:colOff>
      <xdr:row>0</xdr:row>
      <xdr:rowOff>114300</xdr:rowOff>
    </xdr:from>
    <xdr:to>
      <xdr:col>7</xdr:col>
      <xdr:colOff>520577</xdr:colOff>
      <xdr:row>1</xdr:row>
      <xdr:rowOff>0</xdr:rowOff>
    </xdr:to>
    <mc:AlternateContent xmlns:mc="http://schemas.openxmlformats.org/markup-compatibility/2006" xmlns:a14="http://schemas.microsoft.com/office/drawing/2010/main">
      <mc:Choice Requires="a14">
        <xdr:graphicFrame macro="">
          <xdr:nvGraphicFramePr>
            <xdr:cNvPr id="13" name="Product Name 1">
              <a:extLst>
                <a:ext uri="{FF2B5EF4-FFF2-40B4-BE49-F238E27FC236}">
                  <a16:creationId xmlns:a16="http://schemas.microsoft.com/office/drawing/2014/main" id="{1ADE16C5-FB1B-4152-B184-B3CDA47875FD}"/>
                </a:ext>
              </a:extLst>
            </xdr:cNvPr>
            <xdr:cNvGraphicFramePr/>
          </xdr:nvGraphicFramePr>
          <xdr:xfrm>
            <a:off x="0" y="0"/>
            <a:ext cx="0" cy="0"/>
          </xdr:xfrm>
          <a:graphic>
            <a:graphicData uri="http://schemas.microsoft.com/office/drawing/2010/slicer">
              <sle:slicer xmlns:sle="http://schemas.microsoft.com/office/drawing/2010/slicer" name="Product Name 1"/>
            </a:graphicData>
          </a:graphic>
        </xdr:graphicFrame>
      </mc:Choice>
      <mc:Fallback xmlns="">
        <xdr:sp macro="" textlink="">
          <xdr:nvSpPr>
            <xdr:cNvPr id="0" name=""/>
            <xdr:cNvSpPr>
              <a:spLocks noTextEdit="1"/>
            </xdr:cNvSpPr>
          </xdr:nvSpPr>
          <xdr:spPr>
            <a:xfrm>
              <a:off x="3372912" y="114300"/>
              <a:ext cx="3127248" cy="218228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455085</xdr:colOff>
      <xdr:row>0</xdr:row>
      <xdr:rowOff>453498</xdr:rowOff>
    </xdr:from>
    <xdr:to>
      <xdr:col>15</xdr:col>
      <xdr:colOff>677335</xdr:colOff>
      <xdr:row>0</xdr:row>
      <xdr:rowOff>1825098</xdr:rowOff>
    </xdr:to>
    <mc:AlternateContent xmlns:mc="http://schemas.openxmlformats.org/markup-compatibility/2006" xmlns:tsle="http://schemas.microsoft.com/office/drawing/2012/timeslicer">
      <mc:Choice Requires="tsle">
        <xdr:graphicFrame macro="">
          <xdr:nvGraphicFramePr>
            <xdr:cNvPr id="14" name="Order Date 2">
              <a:extLst>
                <a:ext uri="{FF2B5EF4-FFF2-40B4-BE49-F238E27FC236}">
                  <a16:creationId xmlns:a16="http://schemas.microsoft.com/office/drawing/2014/main" id="{7BE64CB3-7F7A-4B6C-BD61-683D91498E12}"/>
                </a:ext>
              </a:extLst>
            </xdr:cNvPr>
            <xdr:cNvGraphicFramePr/>
          </xdr:nvGraphicFramePr>
          <xdr:xfrm>
            <a:off x="0" y="0"/>
            <a:ext cx="0" cy="0"/>
          </xdr:xfrm>
          <a:graphic>
            <a:graphicData uri="http://schemas.microsoft.com/office/drawing/2012/timeslicer">
              <tsle:timeslicer name="Order Date 2"/>
            </a:graphicData>
          </a:graphic>
        </xdr:graphicFrame>
      </mc:Choice>
      <mc:Fallback xmlns="">
        <xdr:sp macro="" textlink="">
          <xdr:nvSpPr>
            <xdr:cNvPr id="0" name=""/>
            <xdr:cNvSpPr>
              <a:spLocks noTextEdit="1"/>
            </xdr:cNvSpPr>
          </xdr:nvSpPr>
          <xdr:spPr>
            <a:xfrm>
              <a:off x="9682429" y="453498"/>
              <a:ext cx="3448844" cy="1371600"/>
            </a:xfrm>
            <a:prstGeom prst="rect">
              <a:avLst/>
            </a:prstGeom>
            <a:solidFill>
              <a:prstClr val="white"/>
            </a:solidFill>
            <a:ln w="1">
              <a:solidFill>
                <a:prstClr val="green"/>
              </a:solidFill>
            </a:ln>
          </xdr:spPr>
          <xdr:txBody>
            <a:bodyPr vertOverflow="clip" horzOverflow="clip"/>
            <a:lstStyle/>
            <a:p>
              <a:r>
                <a:rPr lang="en-US" sz="1100"/>
                <a:t>Timeline: Works in Excel or higher. Do not move or resize.</a:t>
              </a:r>
            </a:p>
          </xdr:txBody>
        </xdr:sp>
      </mc:Fallback>
    </mc:AlternateContent>
    <xdr:clientData/>
  </xdr:twoCellAnchor>
  <xdr:twoCellAnchor>
    <xdr:from>
      <xdr:col>16</xdr:col>
      <xdr:colOff>360890</xdr:colOff>
      <xdr:row>0</xdr:row>
      <xdr:rowOff>200024</xdr:rowOff>
    </xdr:from>
    <xdr:to>
      <xdr:col>22</xdr:col>
      <xdr:colOff>313268</xdr:colOff>
      <xdr:row>28</xdr:row>
      <xdr:rowOff>179917</xdr:rowOff>
    </xdr:to>
    <xdr:grpSp>
      <xdr:nvGrpSpPr>
        <xdr:cNvPr id="16" name="Group 15">
          <a:extLst>
            <a:ext uri="{FF2B5EF4-FFF2-40B4-BE49-F238E27FC236}">
              <a16:creationId xmlns:a16="http://schemas.microsoft.com/office/drawing/2014/main" id="{8C1DD7B5-0DCD-4228-A367-D0B295E8AEF8}"/>
            </a:ext>
          </a:extLst>
        </xdr:cNvPr>
        <xdr:cNvGrpSpPr/>
      </xdr:nvGrpSpPr>
      <xdr:grpSpPr>
        <a:xfrm>
          <a:off x="13505390" y="200024"/>
          <a:ext cx="4095753" cy="7730862"/>
          <a:chOff x="13441890" y="200024"/>
          <a:chExt cx="4079878" cy="7695143"/>
        </a:xfrm>
      </xdr:grpSpPr>
      <xdr:grpSp>
        <xdr:nvGrpSpPr>
          <xdr:cNvPr id="2" name="Group 1">
            <a:extLst>
              <a:ext uri="{FF2B5EF4-FFF2-40B4-BE49-F238E27FC236}">
                <a16:creationId xmlns:a16="http://schemas.microsoft.com/office/drawing/2014/main" id="{21D9D606-C8B3-4A5E-8455-69281DCA86E8}"/>
              </a:ext>
            </a:extLst>
          </xdr:cNvPr>
          <xdr:cNvGrpSpPr/>
        </xdr:nvGrpSpPr>
        <xdr:grpSpPr>
          <a:xfrm>
            <a:off x="13441890" y="200024"/>
            <a:ext cx="4079878" cy="7695143"/>
            <a:chOff x="985929" y="865656"/>
            <a:chExt cx="3114675" cy="1905000"/>
          </a:xfrm>
        </xdr:grpSpPr>
        <xdr:sp macro="" textlink="">
          <xdr:nvSpPr>
            <xdr:cNvPr id="3" name="Speech Bubble: Rectangle 2">
              <a:extLst>
                <a:ext uri="{FF2B5EF4-FFF2-40B4-BE49-F238E27FC236}">
                  <a16:creationId xmlns:a16="http://schemas.microsoft.com/office/drawing/2014/main" id="{C91FAE54-67A9-4CF1-96AF-6CCE7A808EE4}"/>
                </a:ext>
              </a:extLst>
            </xdr:cNvPr>
            <xdr:cNvSpPr/>
          </xdr:nvSpPr>
          <xdr:spPr>
            <a:xfrm>
              <a:off x="985929" y="865656"/>
              <a:ext cx="3114675" cy="1905000"/>
            </a:xfrm>
            <a:prstGeom prst="wedgeRectCallout">
              <a:avLst>
                <a:gd name="adj1" fmla="val -55536"/>
                <a:gd name="adj2" fmla="val -26563"/>
              </a:avLst>
            </a:prstGeom>
            <a:solidFill>
              <a:schemeClr val="bg1"/>
            </a:solidFill>
            <a:ln>
              <a:solidFill>
                <a:srgbClr val="2274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800" b="1" i="0">
                  <a:solidFill>
                    <a:srgbClr val="227447"/>
                  </a:solidFill>
                  <a:latin typeface="Segoe UI" panose="020B0502040204020203" pitchFamily="34" charset="0"/>
                  <a:cs typeface="Segoe UI" panose="020B0502040204020203" pitchFamily="34" charset="0"/>
                </a:rPr>
                <a:t>Add Slicers</a:t>
              </a:r>
              <a:r>
                <a:rPr lang="en-US" sz="1800" b="1" i="0" baseline="0">
                  <a:solidFill>
                    <a:srgbClr val="227447"/>
                  </a:solidFill>
                  <a:latin typeface="Segoe UI" panose="020B0502040204020203" pitchFamily="34" charset="0"/>
                  <a:cs typeface="Segoe UI" panose="020B0502040204020203" pitchFamily="34" charset="0"/>
                </a:rPr>
                <a:t> &amp; Timeline</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Temporarily increase row 1's height</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Select any PivotTable and go to PivotTable Tools &gt; Analyze &gt; Filter &gt; Insert Slicer, then check Category, Product, Company and Employee.</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4 Slicers will be placed on the worksheet, so you'll need to arrange them as you see fit. If you click on each Slicer you can go to Slicer Tools &gt; Options and change the Style, how many columns are displayed, etc. You can also align the Slicers to each other.</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Slicer Connections - The Slicers will only be connected to the PivotTable you used to create them, so you need to select each Slicer then go to Slicer Tools &gt; Options &gt; Report Connections and check which PivotTables you want connected to each. Slicers and Timelines can control PivotTables on any worksheet.</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Select any PivotTable and go to PivotTable Tools &gt; Analyze &gt; Filter &gt; Insert Timeline &gt; select Order Date. </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Select the Timeline and place it wherever you want it, then go to Timeline Tools &gt; Options &gt; Report Connections and check each PivotTable you want to connect.</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Final adjustments - Now you can make any final adjustments, like turning off Gridlines and Headings (see the View tab), adding a report title and moving things around so they fit your needs.</a:t>
              </a:r>
            </a:p>
          </xdr:txBody>
        </xdr:sp>
        <xdr:sp macro="" textlink="">
          <xdr:nvSpPr>
            <xdr:cNvPr id="4" name="TextBox 3">
              <a:extLst>
                <a:ext uri="{FF2B5EF4-FFF2-40B4-BE49-F238E27FC236}">
                  <a16:creationId xmlns:a16="http://schemas.microsoft.com/office/drawing/2014/main" id="{26DF3116-A980-4E67-9FEA-3D106C092133}"/>
                </a:ext>
              </a:extLst>
            </xdr:cNvPr>
            <xdr:cNvSpPr txBox="1"/>
          </xdr:nvSpPr>
          <xdr:spPr>
            <a:xfrm>
              <a:off x="993156" y="869605"/>
              <a:ext cx="333375" cy="749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i="0">
                  <a:solidFill>
                    <a:srgbClr val="227447"/>
                  </a:solidFill>
                  <a:latin typeface="Segoe UI" panose="020B0502040204020203" pitchFamily="34" charset="0"/>
                  <a:cs typeface="Segoe UI" panose="020B0502040204020203" pitchFamily="34" charset="0"/>
                </a:rPr>
                <a:t>6</a:t>
              </a:r>
            </a:p>
          </xdr:txBody>
        </xdr:sp>
      </xdr:grpSp>
      <xdr:sp macro="" textlink="">
        <xdr:nvSpPr>
          <xdr:cNvPr id="15" name="TextBox 14">
            <a:hlinkClick xmlns:r="http://schemas.openxmlformats.org/officeDocument/2006/relationships" r:id="rId5"/>
            <a:extLst>
              <a:ext uri="{FF2B5EF4-FFF2-40B4-BE49-F238E27FC236}">
                <a16:creationId xmlns:a16="http://schemas.microsoft.com/office/drawing/2014/main" id="{8A731059-AC00-41E4-9C76-6C40DF8500C8}"/>
              </a:ext>
            </a:extLst>
          </xdr:cNvPr>
          <xdr:cNvSpPr txBox="1"/>
        </xdr:nvSpPr>
        <xdr:spPr>
          <a:xfrm>
            <a:off x="14977565" y="7228416"/>
            <a:ext cx="1008529" cy="344711"/>
          </a:xfrm>
          <a:prstGeom prst="rect">
            <a:avLst/>
          </a:prstGeom>
          <a:noFill/>
          <a:ln w="9525" cmpd="sng">
            <a:solidFill>
              <a:srgbClr val="2274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227447"/>
                </a:solidFill>
              </a:rPr>
              <a:t>NEXT &gt;</a:t>
            </a:r>
          </a:p>
        </xdr:txBody>
      </xdr:sp>
    </xdr:grpSp>
    <xdr:clientData/>
  </xdr:twoCellAnchor>
  <xdr:twoCellAnchor editAs="oneCell">
    <xdr:from>
      <xdr:col>24</xdr:col>
      <xdr:colOff>609600</xdr:colOff>
      <xdr:row>0</xdr:row>
      <xdr:rowOff>211932</xdr:rowOff>
    </xdr:from>
    <xdr:to>
      <xdr:col>28</xdr:col>
      <xdr:colOff>142876</xdr:colOff>
      <xdr:row>0</xdr:row>
      <xdr:rowOff>1583532</xdr:rowOff>
    </xdr:to>
    <mc:AlternateContent xmlns:mc="http://schemas.openxmlformats.org/markup-compatibility/2006">
      <mc:Choice xmlns:a14="http://schemas.microsoft.com/office/drawing/2010/main" Requires="a14">
        <xdr:graphicFrame macro="">
          <xdr:nvGraphicFramePr>
            <xdr:cNvPr id="6" name="City">
              <a:extLst>
                <a:ext uri="{FF2B5EF4-FFF2-40B4-BE49-F238E27FC236}">
                  <a16:creationId xmlns:a16="http://schemas.microsoft.com/office/drawing/2014/main" id="{A569656E-51D1-8AF1-FC93-EF9E8D9C6D05}"/>
                </a:ext>
              </a:extLst>
            </xdr:cNvPr>
            <xdr:cNvGraphicFramePr/>
          </xdr:nvGraphicFramePr>
          <xdr:xfrm>
            <a:off x="0" y="0"/>
            <a:ext cx="0" cy="0"/>
          </xdr:xfrm>
          <a:graphic>
            <a:graphicData uri="http://schemas.microsoft.com/office/drawing/2010/slicer">
              <sle:slicer xmlns:sle="http://schemas.microsoft.com/office/drawing/2010/slicer" name="City"/>
            </a:graphicData>
          </a:graphic>
        </xdr:graphicFrame>
      </mc:Choice>
      <mc:Fallback>
        <xdr:sp macro="" textlink="">
          <xdr:nvSpPr>
            <xdr:cNvPr id="0" name=""/>
            <xdr:cNvSpPr>
              <a:spLocks noTextEdit="1"/>
            </xdr:cNvSpPr>
          </xdr:nvSpPr>
          <xdr:spPr>
            <a:xfrm>
              <a:off x="19278600" y="211932"/>
              <a:ext cx="2295526" cy="13716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514350</xdr:colOff>
      <xdr:row>1</xdr:row>
      <xdr:rowOff>19046</xdr:rowOff>
    </xdr:from>
    <xdr:to>
      <xdr:col>5</xdr:col>
      <xdr:colOff>0</xdr:colOff>
      <xdr:row>15</xdr:row>
      <xdr:rowOff>47624</xdr:rowOff>
    </xdr:to>
    <mc:AlternateContent xmlns:mc="http://schemas.openxmlformats.org/markup-compatibility/2006">
      <mc:Choice xmlns:cx4="http://schemas.microsoft.com/office/drawing/2016/5/10/chartex" Requires="cx4">
        <xdr:graphicFrame macro="">
          <xdr:nvGraphicFramePr>
            <xdr:cNvPr id="2" name="Chart 1">
              <a:extLst>
                <a:ext uri="{FF2B5EF4-FFF2-40B4-BE49-F238E27FC236}">
                  <a16:creationId xmlns:a16="http://schemas.microsoft.com/office/drawing/2014/main" id="{85DFD811-CBC4-4EBD-A2F3-C4860EF8E6D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14350" y="438146"/>
              <a:ext cx="4114800" cy="2771778"/>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editAs="oneCell">
    <xdr:from>
      <xdr:col>5</xdr:col>
      <xdr:colOff>50008</xdr:colOff>
      <xdr:row>1</xdr:row>
      <xdr:rowOff>19046</xdr:rowOff>
    </xdr:from>
    <xdr:to>
      <xdr:col>6</xdr:col>
      <xdr:colOff>35719</xdr:colOff>
      <xdr:row>5</xdr:row>
      <xdr:rowOff>52384</xdr:rowOff>
    </xdr:to>
    <xdr:grpSp>
      <xdr:nvGrpSpPr>
        <xdr:cNvPr id="4" name="Group 3">
          <a:extLst>
            <a:ext uri="{FF2B5EF4-FFF2-40B4-BE49-F238E27FC236}">
              <a16:creationId xmlns:a16="http://schemas.microsoft.com/office/drawing/2014/main" id="{61B29FC1-62EF-4C5E-9659-D3825797A40C}"/>
            </a:ext>
          </a:extLst>
        </xdr:cNvPr>
        <xdr:cNvGrpSpPr/>
      </xdr:nvGrpSpPr>
      <xdr:grpSpPr>
        <a:xfrm>
          <a:off x="4676437" y="440867"/>
          <a:ext cx="1659389" cy="849767"/>
          <a:chOff x="8591550" y="371475"/>
          <a:chExt cx="1619250" cy="847725"/>
        </a:xfrm>
      </xdr:grpSpPr>
      <xdr:sp macro="" textlink="">
        <xdr:nvSpPr>
          <xdr:cNvPr id="5" name="Rectangle: Rounded Corners 4">
            <a:extLst>
              <a:ext uri="{FF2B5EF4-FFF2-40B4-BE49-F238E27FC236}">
                <a16:creationId xmlns:a16="http://schemas.microsoft.com/office/drawing/2014/main" id="{76BEF209-AC9D-4B3A-80C4-9701A4664770}"/>
              </a:ext>
            </a:extLst>
          </xdr:cNvPr>
          <xdr:cNvSpPr/>
        </xdr:nvSpPr>
        <xdr:spPr>
          <a:xfrm>
            <a:off x="8591550" y="381000"/>
            <a:ext cx="1619250" cy="838200"/>
          </a:xfrm>
          <a:prstGeom prst="roundRect">
            <a:avLst/>
          </a:prstGeom>
          <a:noFill/>
          <a:ln w="19050">
            <a:solidFill>
              <a:srgbClr val="2274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Rectangle: Top Corners Rounded 5">
            <a:extLst>
              <a:ext uri="{FF2B5EF4-FFF2-40B4-BE49-F238E27FC236}">
                <a16:creationId xmlns:a16="http://schemas.microsoft.com/office/drawing/2014/main" id="{0BAF2F6E-FFE9-4BB7-AE40-BB8BB97788FF}"/>
              </a:ext>
            </a:extLst>
          </xdr:cNvPr>
          <xdr:cNvSpPr/>
        </xdr:nvSpPr>
        <xdr:spPr>
          <a:xfrm>
            <a:off x="8591550" y="371475"/>
            <a:ext cx="1619250" cy="323849"/>
          </a:xfrm>
          <a:prstGeom prst="round2SameRect">
            <a:avLst/>
          </a:prstGeom>
          <a:solidFill>
            <a:srgbClr val="227447"/>
          </a:solidFill>
          <a:ln w="19050">
            <a:solidFill>
              <a:srgbClr val="2274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0" i="0">
                <a:latin typeface="+mn-lt"/>
                <a:cs typeface="Segoe UI Light" panose="020B0502040204020203" pitchFamily="34" charset="0"/>
              </a:rPr>
              <a:t>Top Sales Rep</a:t>
            </a:r>
          </a:p>
        </xdr:txBody>
      </xdr:sp>
    </xdr:grpSp>
    <xdr:clientData/>
  </xdr:twoCellAnchor>
  <xdr:twoCellAnchor editAs="oneCell">
    <xdr:from>
      <xdr:col>6</xdr:col>
      <xdr:colOff>83343</xdr:colOff>
      <xdr:row>1</xdr:row>
      <xdr:rowOff>19046</xdr:rowOff>
    </xdr:from>
    <xdr:to>
      <xdr:col>8</xdr:col>
      <xdr:colOff>261937</xdr:colOff>
      <xdr:row>6</xdr:row>
      <xdr:rowOff>178589</xdr:rowOff>
    </xdr:to>
    <xdr:grpSp>
      <xdr:nvGrpSpPr>
        <xdr:cNvPr id="8" name="Group 7">
          <a:extLst>
            <a:ext uri="{FF2B5EF4-FFF2-40B4-BE49-F238E27FC236}">
              <a16:creationId xmlns:a16="http://schemas.microsoft.com/office/drawing/2014/main" id="{D9F609E5-8285-485C-A3EB-3D76A632FE84}"/>
            </a:ext>
          </a:extLst>
        </xdr:cNvPr>
        <xdr:cNvGrpSpPr/>
      </xdr:nvGrpSpPr>
      <xdr:grpSpPr>
        <a:xfrm>
          <a:off x="6383450" y="440867"/>
          <a:ext cx="1770630" cy="1180079"/>
          <a:chOff x="13239750" y="504825"/>
          <a:chExt cx="1619250" cy="1171575"/>
        </a:xfrm>
      </xdr:grpSpPr>
      <xdr:sp macro="" textlink="">
        <xdr:nvSpPr>
          <xdr:cNvPr id="9" name="Rectangle: Rounded Corners 8">
            <a:extLst>
              <a:ext uri="{FF2B5EF4-FFF2-40B4-BE49-F238E27FC236}">
                <a16:creationId xmlns:a16="http://schemas.microsoft.com/office/drawing/2014/main" id="{7D64C3B4-0B88-49F0-9121-D01E91C5DF8D}"/>
              </a:ext>
            </a:extLst>
          </xdr:cNvPr>
          <xdr:cNvSpPr/>
        </xdr:nvSpPr>
        <xdr:spPr>
          <a:xfrm>
            <a:off x="13239750" y="514350"/>
            <a:ext cx="1619250" cy="1162050"/>
          </a:xfrm>
          <a:prstGeom prst="roundRect">
            <a:avLst/>
          </a:prstGeom>
          <a:noFill/>
          <a:ln w="19050">
            <a:solidFill>
              <a:srgbClr val="2274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 name="Rectangle: Top Corners Rounded 9">
            <a:extLst>
              <a:ext uri="{FF2B5EF4-FFF2-40B4-BE49-F238E27FC236}">
                <a16:creationId xmlns:a16="http://schemas.microsoft.com/office/drawing/2014/main" id="{24C149DE-F1EC-4E5D-B180-FEF8D2BA90B8}"/>
              </a:ext>
            </a:extLst>
          </xdr:cNvPr>
          <xdr:cNvSpPr/>
        </xdr:nvSpPr>
        <xdr:spPr>
          <a:xfrm>
            <a:off x="13239750" y="504825"/>
            <a:ext cx="1619250" cy="323849"/>
          </a:xfrm>
          <a:prstGeom prst="round2SameRect">
            <a:avLst/>
          </a:prstGeom>
          <a:solidFill>
            <a:srgbClr val="227447"/>
          </a:solidFill>
          <a:ln w="19050">
            <a:solidFill>
              <a:srgbClr val="2274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0" i="0">
                <a:latin typeface="+mn-lt"/>
                <a:cs typeface="Segoe UI Light" panose="020B0502040204020203" pitchFamily="34" charset="0"/>
              </a:rPr>
              <a:t>YTD Sales</a:t>
            </a:r>
          </a:p>
        </xdr:txBody>
      </xdr:sp>
    </xdr:grpSp>
    <xdr:clientData/>
  </xdr:twoCellAnchor>
  <xdr:twoCellAnchor editAs="oneCell">
    <xdr:from>
      <xdr:col>5</xdr:col>
      <xdr:colOff>85725</xdr:colOff>
      <xdr:row>8</xdr:row>
      <xdr:rowOff>16667</xdr:rowOff>
    </xdr:from>
    <xdr:to>
      <xdr:col>8</xdr:col>
      <xdr:colOff>261937</xdr:colOff>
      <xdr:row>15</xdr:row>
      <xdr:rowOff>37622</xdr:rowOff>
    </xdr:to>
    <mc:AlternateContent xmlns:mc="http://schemas.openxmlformats.org/markup-compatibility/2006" xmlns:a14="http://schemas.microsoft.com/office/drawing/2010/main">
      <mc:Choice Requires="a14">
        <xdr:graphicFrame macro="">
          <xdr:nvGraphicFramePr>
            <xdr:cNvPr id="14" name="Order Date 1">
              <a:extLst>
                <a:ext uri="{FF2B5EF4-FFF2-40B4-BE49-F238E27FC236}">
                  <a16:creationId xmlns:a16="http://schemas.microsoft.com/office/drawing/2014/main" id="{C9CD7F66-D2AA-48C7-A95B-DE1A27ADC68E}"/>
                </a:ext>
              </a:extLst>
            </xdr:cNvPr>
            <xdr:cNvGraphicFramePr/>
          </xdr:nvGraphicFramePr>
          <xdr:xfrm>
            <a:off x="0" y="0"/>
            <a:ext cx="0" cy="0"/>
          </xdr:xfrm>
          <a:graphic>
            <a:graphicData uri="http://schemas.microsoft.com/office/drawing/2010/slicer">
              <sle:slicer xmlns:sle="http://schemas.microsoft.com/office/drawing/2010/slicer" name="Order Date 1"/>
            </a:graphicData>
          </a:graphic>
        </xdr:graphicFrame>
      </mc:Choice>
      <mc:Fallback xmlns="">
        <xdr:sp macro="" textlink="">
          <xdr:nvSpPr>
            <xdr:cNvPr id="0" name=""/>
            <xdr:cNvSpPr>
              <a:spLocks noTextEdit="1"/>
            </xdr:cNvSpPr>
          </xdr:nvSpPr>
          <xdr:spPr>
            <a:xfrm>
              <a:off x="4729163" y="1850230"/>
              <a:ext cx="3426618" cy="135445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517399</xdr:colOff>
      <xdr:row>16</xdr:row>
      <xdr:rowOff>46704</xdr:rowOff>
    </xdr:from>
    <xdr:to>
      <xdr:col>4</xdr:col>
      <xdr:colOff>317981</xdr:colOff>
      <xdr:row>34</xdr:row>
      <xdr:rowOff>202408</xdr:rowOff>
    </xdr:to>
    <xdr:grpSp>
      <xdr:nvGrpSpPr>
        <xdr:cNvPr id="11" name="Group 10">
          <a:extLst>
            <a:ext uri="{FF2B5EF4-FFF2-40B4-BE49-F238E27FC236}">
              <a16:creationId xmlns:a16="http://schemas.microsoft.com/office/drawing/2014/main" id="{F9B1FA1E-F8A5-4F54-8E51-46B2F42DF227}"/>
            </a:ext>
          </a:extLst>
        </xdr:cNvPr>
        <xdr:cNvGrpSpPr/>
      </xdr:nvGrpSpPr>
      <xdr:grpSpPr>
        <a:xfrm>
          <a:off x="517399" y="3312418"/>
          <a:ext cx="3746653" cy="3679954"/>
          <a:chOff x="13239750" y="509076"/>
          <a:chExt cx="1619250" cy="1167324"/>
        </a:xfrm>
      </xdr:grpSpPr>
      <xdr:sp macro="" textlink="">
        <xdr:nvSpPr>
          <xdr:cNvPr id="12" name="Rectangle: Rounded Corners 11">
            <a:extLst>
              <a:ext uri="{FF2B5EF4-FFF2-40B4-BE49-F238E27FC236}">
                <a16:creationId xmlns:a16="http://schemas.microsoft.com/office/drawing/2014/main" id="{1092D637-2FAB-4E27-A1F6-C936F837C583}"/>
              </a:ext>
            </a:extLst>
          </xdr:cNvPr>
          <xdr:cNvSpPr/>
        </xdr:nvSpPr>
        <xdr:spPr>
          <a:xfrm>
            <a:off x="13239750" y="514350"/>
            <a:ext cx="1619250" cy="1162050"/>
          </a:xfrm>
          <a:prstGeom prst="roundRect">
            <a:avLst/>
          </a:prstGeom>
          <a:noFill/>
          <a:ln w="19050">
            <a:solidFill>
              <a:srgbClr val="2274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Rectangle: Top Corners Rounded 12">
            <a:extLst>
              <a:ext uri="{FF2B5EF4-FFF2-40B4-BE49-F238E27FC236}">
                <a16:creationId xmlns:a16="http://schemas.microsoft.com/office/drawing/2014/main" id="{0D74D7AB-6FAA-4695-9B84-79D747211472}"/>
              </a:ext>
            </a:extLst>
          </xdr:cNvPr>
          <xdr:cNvSpPr/>
        </xdr:nvSpPr>
        <xdr:spPr>
          <a:xfrm>
            <a:off x="13239750" y="509076"/>
            <a:ext cx="1619250" cy="227599"/>
          </a:xfrm>
          <a:prstGeom prst="round2SameRect">
            <a:avLst/>
          </a:prstGeom>
          <a:solidFill>
            <a:srgbClr val="227447"/>
          </a:solidFill>
          <a:ln w="190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i="0">
                <a:latin typeface="Segoe UI Light" panose="020B0502040204020203" pitchFamily="34" charset="0"/>
                <a:cs typeface="Segoe UI Light" panose="020B0502040204020203" pitchFamily="34" charset="0"/>
              </a:rPr>
              <a:t>Category</a:t>
            </a:r>
            <a:r>
              <a:rPr lang="en-US" sz="1100" b="0" i="0" baseline="0">
                <a:latin typeface="Segoe UI Light" panose="020B0502040204020203" pitchFamily="34" charset="0"/>
                <a:cs typeface="Segoe UI Light" panose="020B0502040204020203" pitchFamily="34" charset="0"/>
              </a:rPr>
              <a:t> Activity </a:t>
            </a:r>
            <a:r>
              <a:rPr lang="en-US" sz="1100" b="0" i="0">
                <a:latin typeface="Segoe UI Light" panose="020B0502040204020203" pitchFamily="34" charset="0"/>
                <a:cs typeface="Segoe UI Light" panose="020B0502040204020203" pitchFamily="34" charset="0"/>
              </a:rPr>
              <a:t>by Month</a:t>
            </a:r>
          </a:p>
          <a:p>
            <a:pPr algn="ctr"/>
            <a:r>
              <a:rPr lang="en-US" sz="1100" b="0" i="0">
                <a:latin typeface="Segoe UI Light" panose="020B0502040204020203" pitchFamily="34" charset="0"/>
                <a:cs typeface="Segoe UI Light" panose="020B0502040204020203" pitchFamily="34" charset="0"/>
              </a:rPr>
              <a:t>Category | Total Sales | % of Total</a:t>
            </a:r>
          </a:p>
        </xdr:txBody>
      </xdr:sp>
    </xdr:grpSp>
    <xdr:clientData/>
  </xdr:twoCellAnchor>
  <xdr:twoCellAnchor editAs="oneCell">
    <xdr:from>
      <xdr:col>4</xdr:col>
      <xdr:colOff>315720</xdr:colOff>
      <xdr:row>16</xdr:row>
      <xdr:rowOff>46704</xdr:rowOff>
    </xdr:from>
    <xdr:to>
      <xdr:col>8</xdr:col>
      <xdr:colOff>124770</xdr:colOff>
      <xdr:row>34</xdr:row>
      <xdr:rowOff>202408</xdr:rowOff>
    </xdr:to>
    <xdr:grpSp>
      <xdr:nvGrpSpPr>
        <xdr:cNvPr id="15" name="Group 14">
          <a:extLst>
            <a:ext uri="{FF2B5EF4-FFF2-40B4-BE49-F238E27FC236}">
              <a16:creationId xmlns:a16="http://schemas.microsoft.com/office/drawing/2014/main" id="{9B948E86-8EDF-4FDD-8F50-433BCD0FE52F}"/>
            </a:ext>
          </a:extLst>
        </xdr:cNvPr>
        <xdr:cNvGrpSpPr/>
      </xdr:nvGrpSpPr>
      <xdr:grpSpPr>
        <a:xfrm>
          <a:off x="4261791" y="3312418"/>
          <a:ext cx="3755122" cy="3679954"/>
          <a:chOff x="13239750" y="509076"/>
          <a:chExt cx="1619250" cy="1167324"/>
        </a:xfrm>
      </xdr:grpSpPr>
      <xdr:sp macro="" textlink="">
        <xdr:nvSpPr>
          <xdr:cNvPr id="16" name="Rectangle: Rounded Corners 15">
            <a:extLst>
              <a:ext uri="{FF2B5EF4-FFF2-40B4-BE49-F238E27FC236}">
                <a16:creationId xmlns:a16="http://schemas.microsoft.com/office/drawing/2014/main" id="{01602640-D9BF-4E0B-B0E8-A8EBEC87CCAE}"/>
              </a:ext>
            </a:extLst>
          </xdr:cNvPr>
          <xdr:cNvSpPr/>
        </xdr:nvSpPr>
        <xdr:spPr>
          <a:xfrm>
            <a:off x="13239750" y="514350"/>
            <a:ext cx="1619250" cy="1162050"/>
          </a:xfrm>
          <a:prstGeom prst="roundRect">
            <a:avLst/>
          </a:prstGeom>
          <a:noFill/>
          <a:ln w="19050">
            <a:solidFill>
              <a:srgbClr val="2274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Rectangle: Top Corners Rounded 16">
            <a:extLst>
              <a:ext uri="{FF2B5EF4-FFF2-40B4-BE49-F238E27FC236}">
                <a16:creationId xmlns:a16="http://schemas.microsoft.com/office/drawing/2014/main" id="{E13FF97D-83D0-4056-8874-38E6FE8C0AB9}"/>
              </a:ext>
            </a:extLst>
          </xdr:cNvPr>
          <xdr:cNvSpPr/>
        </xdr:nvSpPr>
        <xdr:spPr>
          <a:xfrm>
            <a:off x="13239750" y="509076"/>
            <a:ext cx="1619250" cy="227599"/>
          </a:xfrm>
          <a:prstGeom prst="round2SameRect">
            <a:avLst/>
          </a:prstGeom>
          <a:solidFill>
            <a:srgbClr val="227447"/>
          </a:solidFill>
          <a:ln w="190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i="0">
                <a:latin typeface="Segoe UI Light" panose="020B0502040204020203" pitchFamily="34" charset="0"/>
                <a:cs typeface="Segoe UI Light" panose="020B0502040204020203" pitchFamily="34" charset="0"/>
              </a:rPr>
              <a:t>Top 10 Product</a:t>
            </a:r>
            <a:r>
              <a:rPr lang="en-US" sz="1100" b="0" i="0" baseline="0">
                <a:latin typeface="Segoe UI Light" panose="020B0502040204020203" pitchFamily="34" charset="0"/>
                <a:cs typeface="Segoe UI Light" panose="020B0502040204020203" pitchFamily="34" charset="0"/>
              </a:rPr>
              <a:t> Activity</a:t>
            </a:r>
            <a:r>
              <a:rPr lang="en-US" sz="1100" b="0" i="0">
                <a:latin typeface="Segoe UI Light" panose="020B0502040204020203" pitchFamily="34" charset="0"/>
                <a:cs typeface="Segoe UI Light" panose="020B0502040204020203" pitchFamily="34" charset="0"/>
              </a:rPr>
              <a:t> by Month</a:t>
            </a:r>
          </a:p>
          <a:p>
            <a:pPr algn="ctr"/>
            <a:r>
              <a:rPr lang="en-US" sz="1100" b="0" i="0">
                <a:latin typeface="Segoe UI Light" panose="020B0502040204020203" pitchFamily="34" charset="0"/>
                <a:cs typeface="Segoe UI Light" panose="020B0502040204020203" pitchFamily="34" charset="0"/>
              </a:rPr>
              <a:t>Product | Total Sales | % of Total</a:t>
            </a:r>
          </a:p>
        </xdr:txBody>
      </xdr:sp>
    </xdr:grpSp>
    <xdr:clientData/>
  </xdr:twoCellAnchor>
  <xdr:twoCellAnchor editAs="oneCell">
    <xdr:from>
      <xdr:col>8</xdr:col>
      <xdr:colOff>124228</xdr:colOff>
      <xdr:row>16</xdr:row>
      <xdr:rowOff>46704</xdr:rowOff>
    </xdr:from>
    <xdr:to>
      <xdr:col>12</xdr:col>
      <xdr:colOff>385716</xdr:colOff>
      <xdr:row>34</xdr:row>
      <xdr:rowOff>202408</xdr:rowOff>
    </xdr:to>
    <xdr:grpSp>
      <xdr:nvGrpSpPr>
        <xdr:cNvPr id="18" name="Group 17">
          <a:extLst>
            <a:ext uri="{FF2B5EF4-FFF2-40B4-BE49-F238E27FC236}">
              <a16:creationId xmlns:a16="http://schemas.microsoft.com/office/drawing/2014/main" id="{00E3E764-CA8F-4733-8818-26414FE02F19}"/>
            </a:ext>
          </a:extLst>
        </xdr:cNvPr>
        <xdr:cNvGrpSpPr/>
      </xdr:nvGrpSpPr>
      <xdr:grpSpPr>
        <a:xfrm>
          <a:off x="8016371" y="3312418"/>
          <a:ext cx="3758524" cy="3679954"/>
          <a:chOff x="13239750" y="509076"/>
          <a:chExt cx="1619250" cy="1167324"/>
        </a:xfrm>
      </xdr:grpSpPr>
      <xdr:sp macro="" textlink="">
        <xdr:nvSpPr>
          <xdr:cNvPr id="19" name="Rectangle: Rounded Corners 18">
            <a:extLst>
              <a:ext uri="{FF2B5EF4-FFF2-40B4-BE49-F238E27FC236}">
                <a16:creationId xmlns:a16="http://schemas.microsoft.com/office/drawing/2014/main" id="{09FE2AFC-8522-41EE-8A53-F1436E7653CD}"/>
              </a:ext>
            </a:extLst>
          </xdr:cNvPr>
          <xdr:cNvSpPr/>
        </xdr:nvSpPr>
        <xdr:spPr>
          <a:xfrm>
            <a:off x="13239750" y="514350"/>
            <a:ext cx="1619250" cy="1162050"/>
          </a:xfrm>
          <a:prstGeom prst="roundRect">
            <a:avLst/>
          </a:prstGeom>
          <a:noFill/>
          <a:ln w="19050">
            <a:solidFill>
              <a:srgbClr val="2274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 name="Rectangle: Top Corners Rounded 19">
            <a:extLst>
              <a:ext uri="{FF2B5EF4-FFF2-40B4-BE49-F238E27FC236}">
                <a16:creationId xmlns:a16="http://schemas.microsoft.com/office/drawing/2014/main" id="{253CA6B9-2207-40FD-86E8-2439B55E1334}"/>
              </a:ext>
            </a:extLst>
          </xdr:cNvPr>
          <xdr:cNvSpPr/>
        </xdr:nvSpPr>
        <xdr:spPr>
          <a:xfrm>
            <a:off x="13239750" y="509076"/>
            <a:ext cx="1619250" cy="227599"/>
          </a:xfrm>
          <a:prstGeom prst="round2SameRect">
            <a:avLst/>
          </a:prstGeom>
          <a:solidFill>
            <a:srgbClr val="227447"/>
          </a:solidFill>
          <a:ln w="190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i="0">
                <a:latin typeface="Segoe UI Light" panose="020B0502040204020203" pitchFamily="34" charset="0"/>
                <a:cs typeface="Segoe UI Light" panose="020B0502040204020203" pitchFamily="34" charset="0"/>
              </a:rPr>
              <a:t>Customer</a:t>
            </a:r>
            <a:r>
              <a:rPr lang="en-US" sz="1100" b="0" i="0" baseline="0">
                <a:latin typeface="Segoe UI Light" panose="020B0502040204020203" pitchFamily="34" charset="0"/>
                <a:cs typeface="Segoe UI Light" panose="020B0502040204020203" pitchFamily="34" charset="0"/>
              </a:rPr>
              <a:t> Activity </a:t>
            </a:r>
            <a:r>
              <a:rPr lang="en-US" sz="1100" b="0" i="0">
                <a:latin typeface="Segoe UI Light" panose="020B0502040204020203" pitchFamily="34" charset="0"/>
                <a:cs typeface="Segoe UI Light" panose="020B0502040204020203" pitchFamily="34" charset="0"/>
              </a:rPr>
              <a:t>by Month</a:t>
            </a:r>
          </a:p>
          <a:p>
            <a:pPr algn="ctr"/>
            <a:r>
              <a:rPr lang="en-US" sz="1100" b="0" i="0">
                <a:latin typeface="Segoe UI Light" panose="020B0502040204020203" pitchFamily="34" charset="0"/>
                <a:cs typeface="Segoe UI Light" panose="020B0502040204020203" pitchFamily="34" charset="0"/>
              </a:rPr>
              <a:t>Customer | Total Sales | % of Total</a:t>
            </a:r>
          </a:p>
        </xdr:txBody>
      </xdr:sp>
    </xdr:grpSp>
    <xdr:clientData/>
  </xdr:twoCellAnchor>
  <xdr:twoCellAnchor editAs="oneCell">
    <xdr:from>
      <xdr:col>12</xdr:col>
      <xdr:colOff>380405</xdr:colOff>
      <xdr:row>16</xdr:row>
      <xdr:rowOff>46704</xdr:rowOff>
    </xdr:from>
    <xdr:to>
      <xdr:col>16</xdr:col>
      <xdr:colOff>463299</xdr:colOff>
      <xdr:row>34</xdr:row>
      <xdr:rowOff>202408</xdr:rowOff>
    </xdr:to>
    <xdr:grpSp>
      <xdr:nvGrpSpPr>
        <xdr:cNvPr id="21" name="Group 20">
          <a:extLst>
            <a:ext uri="{FF2B5EF4-FFF2-40B4-BE49-F238E27FC236}">
              <a16:creationId xmlns:a16="http://schemas.microsoft.com/office/drawing/2014/main" id="{5BE09FED-0EAE-482B-81B5-1FB40446A0DD}"/>
            </a:ext>
          </a:extLst>
        </xdr:cNvPr>
        <xdr:cNvGrpSpPr/>
      </xdr:nvGrpSpPr>
      <xdr:grpSpPr>
        <a:xfrm>
          <a:off x="11769584" y="3312418"/>
          <a:ext cx="3770429" cy="3679954"/>
          <a:chOff x="13239750" y="509076"/>
          <a:chExt cx="1619250" cy="1167324"/>
        </a:xfrm>
      </xdr:grpSpPr>
      <xdr:sp macro="" textlink="">
        <xdr:nvSpPr>
          <xdr:cNvPr id="22" name="Rectangle: Rounded Corners 21">
            <a:extLst>
              <a:ext uri="{FF2B5EF4-FFF2-40B4-BE49-F238E27FC236}">
                <a16:creationId xmlns:a16="http://schemas.microsoft.com/office/drawing/2014/main" id="{22FABF84-514E-4709-A044-E5FA2822B1C9}"/>
              </a:ext>
            </a:extLst>
          </xdr:cNvPr>
          <xdr:cNvSpPr/>
        </xdr:nvSpPr>
        <xdr:spPr>
          <a:xfrm>
            <a:off x="13239750" y="514350"/>
            <a:ext cx="1619250" cy="1162050"/>
          </a:xfrm>
          <a:prstGeom prst="roundRect">
            <a:avLst/>
          </a:prstGeom>
          <a:noFill/>
          <a:ln w="19050">
            <a:solidFill>
              <a:srgbClr val="2274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 name="Rectangle: Top Corners Rounded 22">
            <a:extLst>
              <a:ext uri="{FF2B5EF4-FFF2-40B4-BE49-F238E27FC236}">
                <a16:creationId xmlns:a16="http://schemas.microsoft.com/office/drawing/2014/main" id="{29311988-CAD0-48F8-8EE8-8CC0350E3DAA}"/>
              </a:ext>
            </a:extLst>
          </xdr:cNvPr>
          <xdr:cNvSpPr/>
        </xdr:nvSpPr>
        <xdr:spPr>
          <a:xfrm>
            <a:off x="13239750" y="509076"/>
            <a:ext cx="1619250" cy="227599"/>
          </a:xfrm>
          <a:prstGeom prst="round2SameRect">
            <a:avLst/>
          </a:prstGeom>
          <a:solidFill>
            <a:srgbClr val="227447"/>
          </a:solidFill>
          <a:ln w="190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i="0">
                <a:latin typeface="Segoe UI Light" panose="020B0502040204020203" pitchFamily="34" charset="0"/>
                <a:cs typeface="Segoe UI Light" panose="020B0502040204020203" pitchFamily="34" charset="0"/>
              </a:rPr>
              <a:t>Sales Rep</a:t>
            </a:r>
            <a:r>
              <a:rPr lang="en-US" sz="1100" b="0" i="0" baseline="0">
                <a:latin typeface="Segoe UI Light" panose="020B0502040204020203" pitchFamily="34" charset="0"/>
                <a:cs typeface="Segoe UI Light" panose="020B0502040204020203" pitchFamily="34" charset="0"/>
              </a:rPr>
              <a:t> Activity</a:t>
            </a:r>
            <a:r>
              <a:rPr lang="en-US" sz="1100" b="0" i="0">
                <a:latin typeface="Segoe UI Light" panose="020B0502040204020203" pitchFamily="34" charset="0"/>
                <a:cs typeface="Segoe UI Light" panose="020B0502040204020203" pitchFamily="34" charset="0"/>
              </a:rPr>
              <a:t> by Month</a:t>
            </a:r>
          </a:p>
          <a:p>
            <a:pPr algn="ctr"/>
            <a:r>
              <a:rPr lang="en-US" sz="1100" b="0" i="0">
                <a:latin typeface="Segoe UI Light" panose="020B0502040204020203" pitchFamily="34" charset="0"/>
                <a:cs typeface="Segoe UI Light" panose="020B0502040204020203" pitchFamily="34" charset="0"/>
              </a:rPr>
              <a:t>Sales Rep| Total Sales | % of Total</a:t>
            </a:r>
          </a:p>
        </xdr:txBody>
      </xdr:sp>
    </xdr:grpSp>
    <xdr:clientData/>
  </xdr:twoCellAnchor>
  <xdr:twoCellAnchor>
    <xdr:from>
      <xdr:col>0</xdr:col>
      <xdr:colOff>471488</xdr:colOff>
      <xdr:row>35</xdr:row>
      <xdr:rowOff>57150</xdr:rowOff>
    </xdr:from>
    <xdr:to>
      <xdr:col>16</xdr:col>
      <xdr:colOff>546639</xdr:colOff>
      <xdr:row>48</xdr:row>
      <xdr:rowOff>76200</xdr:rowOff>
    </xdr:to>
    <xdr:grpSp>
      <xdr:nvGrpSpPr>
        <xdr:cNvPr id="30" name="Group 29">
          <a:extLst>
            <a:ext uri="{FF2B5EF4-FFF2-40B4-BE49-F238E27FC236}">
              <a16:creationId xmlns:a16="http://schemas.microsoft.com/office/drawing/2014/main" id="{6E32826E-CCFD-4FD3-BDC5-4D0EADCA00CE}"/>
            </a:ext>
          </a:extLst>
        </xdr:cNvPr>
        <xdr:cNvGrpSpPr/>
      </xdr:nvGrpSpPr>
      <xdr:grpSpPr>
        <a:xfrm>
          <a:off x="471488" y="7187293"/>
          <a:ext cx="15151865" cy="3026228"/>
          <a:chOff x="471488" y="7010400"/>
          <a:chExt cx="14953201" cy="2743200"/>
        </a:xfrm>
      </xdr:grpSpPr>
      <xdr:graphicFrame macro="">
        <xdr:nvGraphicFramePr>
          <xdr:cNvPr id="24" name="Chart 23">
            <a:extLst>
              <a:ext uri="{FF2B5EF4-FFF2-40B4-BE49-F238E27FC236}">
                <a16:creationId xmlns:a16="http://schemas.microsoft.com/office/drawing/2014/main" id="{E4A658AB-C6CE-4EF6-BE1C-F4EE3E98CC88}"/>
              </a:ext>
            </a:extLst>
          </xdr:cNvPr>
          <xdr:cNvGraphicFramePr>
            <a:graphicFrameLocks/>
          </xdr:cNvGraphicFramePr>
        </xdr:nvGraphicFramePr>
        <xdr:xfrm>
          <a:off x="4210844" y="7010400"/>
          <a:ext cx="3739896" cy="27432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25" name="Chart 24">
            <a:extLst>
              <a:ext uri="{FF2B5EF4-FFF2-40B4-BE49-F238E27FC236}">
                <a16:creationId xmlns:a16="http://schemas.microsoft.com/office/drawing/2014/main" id="{77DC0E95-DFD7-4F33-B1E6-53E7B6E87001}"/>
              </a:ext>
            </a:extLst>
          </xdr:cNvPr>
          <xdr:cNvGraphicFramePr>
            <a:graphicFrameLocks/>
          </xdr:cNvGraphicFramePr>
        </xdr:nvGraphicFramePr>
        <xdr:xfrm>
          <a:off x="7950199" y="7010400"/>
          <a:ext cx="3739896" cy="27432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26" name="Chart 25">
            <a:extLst>
              <a:ext uri="{FF2B5EF4-FFF2-40B4-BE49-F238E27FC236}">
                <a16:creationId xmlns:a16="http://schemas.microsoft.com/office/drawing/2014/main" id="{3AB9D31E-584A-4F3E-B914-01A3A9CA8A40}"/>
              </a:ext>
            </a:extLst>
          </xdr:cNvPr>
          <xdr:cNvGraphicFramePr>
            <a:graphicFrameLocks/>
          </xdr:cNvGraphicFramePr>
        </xdr:nvGraphicFramePr>
        <xdr:xfrm>
          <a:off x="11684793" y="7010400"/>
          <a:ext cx="3739896" cy="274320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27" name="Chart 26">
            <a:extLst>
              <a:ext uri="{FF2B5EF4-FFF2-40B4-BE49-F238E27FC236}">
                <a16:creationId xmlns:a16="http://schemas.microsoft.com/office/drawing/2014/main" id="{44571976-1BD8-4F14-8383-B6869EF90E32}"/>
              </a:ext>
            </a:extLst>
          </xdr:cNvPr>
          <xdr:cNvGraphicFramePr>
            <a:graphicFrameLocks/>
          </xdr:cNvGraphicFramePr>
        </xdr:nvGraphicFramePr>
        <xdr:xfrm>
          <a:off x="471488" y="7010400"/>
          <a:ext cx="3739896" cy="274320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editAs="oneCell">
    <xdr:from>
      <xdr:col>8</xdr:col>
      <xdr:colOff>359959</xdr:colOff>
      <xdr:row>1</xdr:row>
      <xdr:rowOff>19046</xdr:rowOff>
    </xdr:from>
    <xdr:to>
      <xdr:col>12</xdr:col>
      <xdr:colOff>464447</xdr:colOff>
      <xdr:row>7</xdr:row>
      <xdr:rowOff>128107</xdr:rowOff>
    </xdr:to>
    <mc:AlternateContent xmlns:mc="http://schemas.openxmlformats.org/markup-compatibility/2006" xmlns:a14="http://schemas.microsoft.com/office/drawing/2010/main">
      <mc:Choice Requires="a14">
        <xdr:graphicFrame macro="">
          <xdr:nvGraphicFramePr>
            <xdr:cNvPr id="3" name="Category">
              <a:extLst>
                <a:ext uri="{FF2B5EF4-FFF2-40B4-BE49-F238E27FC236}">
                  <a16:creationId xmlns:a16="http://schemas.microsoft.com/office/drawing/2014/main" id="{D88EBB0D-8F75-4E00-974E-AA6893638ADD}"/>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8253803" y="435765"/>
              <a:ext cx="3593019" cy="133540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12</xdr:col>
      <xdr:colOff>535780</xdr:colOff>
      <xdr:row>1</xdr:row>
      <xdr:rowOff>19046</xdr:rowOff>
    </xdr:from>
    <xdr:to>
      <xdr:col>16</xdr:col>
      <xdr:colOff>464336</xdr:colOff>
      <xdr:row>7</xdr:row>
      <xdr:rowOff>128107</xdr:rowOff>
    </xdr:to>
    <mc:AlternateContent xmlns:mc="http://schemas.openxmlformats.org/markup-compatibility/2006" xmlns:a14="http://schemas.microsoft.com/office/drawing/2010/main">
      <mc:Choice Requires="a14">
        <xdr:graphicFrame macro="">
          <xdr:nvGraphicFramePr>
            <xdr:cNvPr id="7" name="Customer Name">
              <a:extLst>
                <a:ext uri="{FF2B5EF4-FFF2-40B4-BE49-F238E27FC236}">
                  <a16:creationId xmlns:a16="http://schemas.microsoft.com/office/drawing/2014/main" id="{8F689C86-2AC9-4E08-81DB-D0E62E54D236}"/>
                </a:ext>
              </a:extLst>
            </xdr:cNvPr>
            <xdr:cNvGraphicFramePr/>
          </xdr:nvGraphicFramePr>
          <xdr:xfrm>
            <a:off x="0" y="0"/>
            <a:ext cx="0" cy="0"/>
          </xdr:xfrm>
          <a:graphic>
            <a:graphicData uri="http://schemas.microsoft.com/office/drawing/2010/slicer">
              <sle:slicer xmlns:sle="http://schemas.microsoft.com/office/drawing/2010/slicer" name="Customer Name"/>
            </a:graphicData>
          </a:graphic>
        </xdr:graphicFrame>
      </mc:Choice>
      <mc:Fallback xmlns="">
        <xdr:sp macro="" textlink="">
          <xdr:nvSpPr>
            <xdr:cNvPr id="0" name=""/>
            <xdr:cNvSpPr>
              <a:spLocks noTextEdit="1"/>
            </xdr:cNvSpPr>
          </xdr:nvSpPr>
          <xdr:spPr>
            <a:xfrm>
              <a:off x="11918155" y="435765"/>
              <a:ext cx="3595681" cy="133540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12</xdr:col>
      <xdr:colOff>535780</xdr:colOff>
      <xdr:row>8</xdr:row>
      <xdr:rowOff>16667</xdr:rowOff>
    </xdr:from>
    <xdr:to>
      <xdr:col>16</xdr:col>
      <xdr:colOff>464336</xdr:colOff>
      <xdr:row>15</xdr:row>
      <xdr:rowOff>37622</xdr:rowOff>
    </xdr:to>
    <mc:AlternateContent xmlns:mc="http://schemas.openxmlformats.org/markup-compatibility/2006" xmlns:a14="http://schemas.microsoft.com/office/drawing/2010/main">
      <mc:Choice Requires="a14">
        <xdr:graphicFrame macro="">
          <xdr:nvGraphicFramePr>
            <xdr:cNvPr id="28" name="Employee">
              <a:extLst>
                <a:ext uri="{FF2B5EF4-FFF2-40B4-BE49-F238E27FC236}">
                  <a16:creationId xmlns:a16="http://schemas.microsoft.com/office/drawing/2014/main" id="{9C13CEAC-2E36-42A7-BB86-8BC462A43CDA}"/>
                </a:ext>
              </a:extLst>
            </xdr:cNvPr>
            <xdr:cNvGraphicFramePr/>
          </xdr:nvGraphicFramePr>
          <xdr:xfrm>
            <a:off x="0" y="0"/>
            <a:ext cx="0" cy="0"/>
          </xdr:xfrm>
          <a:graphic>
            <a:graphicData uri="http://schemas.microsoft.com/office/drawing/2010/slicer">
              <sle:slicer xmlns:sle="http://schemas.microsoft.com/office/drawing/2010/slicer" name="Employee"/>
            </a:graphicData>
          </a:graphic>
        </xdr:graphicFrame>
      </mc:Choice>
      <mc:Fallback xmlns="">
        <xdr:sp macro="" textlink="">
          <xdr:nvSpPr>
            <xdr:cNvPr id="0" name=""/>
            <xdr:cNvSpPr>
              <a:spLocks noTextEdit="1"/>
            </xdr:cNvSpPr>
          </xdr:nvSpPr>
          <xdr:spPr>
            <a:xfrm>
              <a:off x="11918155" y="1850230"/>
              <a:ext cx="3595681" cy="135445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359899</xdr:colOff>
      <xdr:row>8</xdr:row>
      <xdr:rowOff>16667</xdr:rowOff>
    </xdr:from>
    <xdr:to>
      <xdr:col>12</xdr:col>
      <xdr:colOff>464814</xdr:colOff>
      <xdr:row>15</xdr:row>
      <xdr:rowOff>37622</xdr:rowOff>
    </xdr:to>
    <mc:AlternateContent xmlns:mc="http://schemas.openxmlformats.org/markup-compatibility/2006" xmlns:a14="http://schemas.microsoft.com/office/drawing/2010/main">
      <mc:Choice Requires="a14">
        <xdr:graphicFrame macro="">
          <xdr:nvGraphicFramePr>
            <xdr:cNvPr id="29" name="Product Name">
              <a:extLst>
                <a:ext uri="{FF2B5EF4-FFF2-40B4-BE49-F238E27FC236}">
                  <a16:creationId xmlns:a16="http://schemas.microsoft.com/office/drawing/2014/main" id="{E0A2DB6B-72C5-458F-8522-A25F1B0D91FB}"/>
                </a:ext>
              </a:extLst>
            </xdr:cNvPr>
            <xdr:cNvGraphicFramePr/>
          </xdr:nvGraphicFramePr>
          <xdr:xfrm>
            <a:off x="0" y="0"/>
            <a:ext cx="0" cy="0"/>
          </xdr:xfrm>
          <a:graphic>
            <a:graphicData uri="http://schemas.microsoft.com/office/drawing/2010/slicer">
              <sle:slicer xmlns:sle="http://schemas.microsoft.com/office/drawing/2010/slicer" name="Product Name"/>
            </a:graphicData>
          </a:graphic>
        </xdr:graphicFrame>
      </mc:Choice>
      <mc:Fallback xmlns="">
        <xdr:sp macro="" textlink="">
          <xdr:nvSpPr>
            <xdr:cNvPr id="0" name=""/>
            <xdr:cNvSpPr>
              <a:spLocks noTextEdit="1"/>
            </xdr:cNvSpPr>
          </xdr:nvSpPr>
          <xdr:spPr>
            <a:xfrm>
              <a:off x="8253743" y="1850230"/>
              <a:ext cx="3593446" cy="135445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17</xdr:col>
      <xdr:colOff>690561</xdr:colOff>
      <xdr:row>1</xdr:row>
      <xdr:rowOff>1</xdr:rowOff>
    </xdr:from>
    <xdr:to>
      <xdr:col>24</xdr:col>
      <xdr:colOff>202405</xdr:colOff>
      <xdr:row>31</xdr:row>
      <xdr:rowOff>166688</xdr:rowOff>
    </xdr:to>
    <xdr:grpSp>
      <xdr:nvGrpSpPr>
        <xdr:cNvPr id="32" name="Group 31">
          <a:extLst>
            <a:ext uri="{FF2B5EF4-FFF2-40B4-BE49-F238E27FC236}">
              <a16:creationId xmlns:a16="http://schemas.microsoft.com/office/drawing/2014/main" id="{F4ECFDD6-CAD1-47C3-9135-56CBDF03C9D3}"/>
            </a:ext>
          </a:extLst>
        </xdr:cNvPr>
        <xdr:cNvGrpSpPr/>
      </xdr:nvGrpSpPr>
      <xdr:grpSpPr>
        <a:xfrm>
          <a:off x="16447632" y="421822"/>
          <a:ext cx="4287952" cy="5963330"/>
          <a:chOff x="985929" y="865656"/>
          <a:chExt cx="3114675" cy="1905000"/>
        </a:xfrm>
      </xdr:grpSpPr>
      <xdr:sp macro="" textlink="">
        <xdr:nvSpPr>
          <xdr:cNvPr id="34" name="Speech Bubble: Rectangle 33">
            <a:extLst>
              <a:ext uri="{FF2B5EF4-FFF2-40B4-BE49-F238E27FC236}">
                <a16:creationId xmlns:a16="http://schemas.microsoft.com/office/drawing/2014/main" id="{DFCB0CB0-7A29-4976-A429-00091973679B}"/>
              </a:ext>
            </a:extLst>
          </xdr:cNvPr>
          <xdr:cNvSpPr/>
        </xdr:nvSpPr>
        <xdr:spPr>
          <a:xfrm>
            <a:off x="985929" y="865656"/>
            <a:ext cx="3114675" cy="1905000"/>
          </a:xfrm>
          <a:prstGeom prst="wedgeRectCallout">
            <a:avLst>
              <a:gd name="adj1" fmla="val -55536"/>
              <a:gd name="adj2" fmla="val -26563"/>
            </a:avLst>
          </a:prstGeom>
          <a:solidFill>
            <a:schemeClr val="bg1"/>
          </a:solidFill>
          <a:ln>
            <a:solidFill>
              <a:srgbClr val="2274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800" b="1" i="0">
                <a:solidFill>
                  <a:srgbClr val="227447"/>
                </a:solidFill>
                <a:latin typeface="Segoe UI" panose="020B0502040204020203" pitchFamily="34" charset="0"/>
                <a:cs typeface="Segoe UI" panose="020B0502040204020203" pitchFamily="34" charset="0"/>
              </a:rPr>
              <a:t>Tips &amp; Tricks</a:t>
            </a:r>
            <a:endParaRPr lang="en-US" sz="1800" b="1" i="0" baseline="0">
              <a:solidFill>
                <a:srgbClr val="227447"/>
              </a:solidFill>
              <a:latin typeface="Segoe UI" panose="020B0502040204020203" pitchFamily="34" charset="0"/>
              <a:cs typeface="Segoe UI" panose="020B0502040204020203" pitchFamily="34" charset="0"/>
            </a:endParaRP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You can use formulas in Dashboards as well as PivotTables, Charts, Sparklines, Conditional Formatting, etc. In fact, the Top Sales Rep section to the left has formulas linked to a PivotTable that's hidden behind the Category Slicer.</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You can use Shapes to highlight certain sections. The borders surrounding these PivotTables are actually rounded rectangle shapes. If you move them, you'll see the full PivotTables beneath.</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We took advantage of a Map Chart here to fill white space. Note that it won't update with the Slicers.</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You can create PivotTables on separate worksheets and only display their related PivotCharts. When you use Slicers, they will update the PivotTables, which will in turn update the PivotCharts.</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You can hide any worksheets that support your dashboard if you don't want users to see the underlying data and PivotTables. Right-click on a worksheet tab and select Hide. For instance, the Top 10, Monthly Sales and Sales Goals worksheets could be hidden.</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r>
              <a:rPr lang="en-US" sz="1200" b="0" i="0" baseline="0">
                <a:solidFill>
                  <a:srgbClr val="227447"/>
                </a:solidFill>
                <a:latin typeface="Segoe UI" panose="020B0502040204020203" pitchFamily="34" charset="0"/>
                <a:cs typeface="Segoe UI" panose="020B0502040204020203" pitchFamily="34" charset="0"/>
              </a:rPr>
              <a:t>• See the links below for additional tools you can use with your dashboard.</a:t>
            </a:r>
          </a:p>
          <a:p>
            <a:pPr algn="l"/>
            <a:endParaRPr lang="en-US" sz="1200" b="0" i="0" baseline="0">
              <a:solidFill>
                <a:srgbClr val="227447"/>
              </a:solidFill>
              <a:latin typeface="Segoe UI" panose="020B0502040204020203" pitchFamily="34" charset="0"/>
              <a:cs typeface="Segoe UI" panose="020B0502040204020203" pitchFamily="34" charset="0"/>
            </a:endParaRPr>
          </a:p>
          <a:p>
            <a:pPr algn="l"/>
            <a:endParaRPr lang="en-US" sz="1200" b="0" i="0" baseline="0">
              <a:solidFill>
                <a:srgbClr val="227447"/>
              </a:solidFill>
              <a:latin typeface="Segoe UI" panose="020B0502040204020203" pitchFamily="34" charset="0"/>
              <a:cs typeface="Segoe UI" panose="020B0502040204020203" pitchFamily="34" charset="0"/>
            </a:endParaRPr>
          </a:p>
        </xdr:txBody>
      </xdr:sp>
      <xdr:sp macro="" textlink="">
        <xdr:nvSpPr>
          <xdr:cNvPr id="35" name="TextBox 34">
            <a:extLst>
              <a:ext uri="{FF2B5EF4-FFF2-40B4-BE49-F238E27FC236}">
                <a16:creationId xmlns:a16="http://schemas.microsoft.com/office/drawing/2014/main" id="{9E04B6B2-0445-452E-8746-0A64F8EB5759}"/>
              </a:ext>
            </a:extLst>
          </xdr:cNvPr>
          <xdr:cNvSpPr txBox="1"/>
        </xdr:nvSpPr>
        <xdr:spPr>
          <a:xfrm>
            <a:off x="993156" y="869605"/>
            <a:ext cx="333375" cy="749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i="0">
                <a:solidFill>
                  <a:srgbClr val="227447"/>
                </a:solidFill>
                <a:latin typeface="Segoe UI" panose="020B0502040204020203" pitchFamily="34" charset="0"/>
                <a:cs typeface="Segoe UI" panose="020B0502040204020203" pitchFamily="34" charset="0"/>
              </a:rPr>
              <a:t>6</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200024</xdr:colOff>
      <xdr:row>2</xdr:row>
      <xdr:rowOff>38100</xdr:rowOff>
    </xdr:from>
    <xdr:to>
      <xdr:col>18</xdr:col>
      <xdr:colOff>400049</xdr:colOff>
      <xdr:row>13</xdr:row>
      <xdr:rowOff>171450</xdr:rowOff>
    </xdr:to>
    <mc:AlternateContent xmlns:mc="http://schemas.openxmlformats.org/markup-compatibility/2006" xmlns:a14="http://schemas.microsoft.com/office/drawing/2010/main">
      <mc:Choice Requires="a14">
        <xdr:graphicFrame macro="">
          <xdr:nvGraphicFramePr>
            <xdr:cNvPr id="6" name="Order Date">
              <a:extLst>
                <a:ext uri="{FF2B5EF4-FFF2-40B4-BE49-F238E27FC236}">
                  <a16:creationId xmlns:a16="http://schemas.microsoft.com/office/drawing/2014/main" id="{BFE70C37-59A7-43C6-B782-342D8C204949}"/>
                </a:ext>
              </a:extLst>
            </xdr:cNvPr>
            <xdr:cNvGraphicFramePr/>
          </xdr:nvGraphicFramePr>
          <xdr:xfrm>
            <a:off x="0" y="0"/>
            <a:ext cx="0" cy="0"/>
          </xdr:xfrm>
          <a:graphic>
            <a:graphicData uri="http://schemas.microsoft.com/office/drawing/2010/slicer">
              <sle:slicer xmlns:sle="http://schemas.microsoft.com/office/drawing/2010/slicer" name="Order Date"/>
            </a:graphicData>
          </a:graphic>
        </xdr:graphicFrame>
      </mc:Choice>
      <mc:Fallback xmlns="">
        <xdr:sp macro="" textlink="">
          <xdr:nvSpPr>
            <xdr:cNvPr id="0" name=""/>
            <xdr:cNvSpPr>
              <a:spLocks noTextEdit="1"/>
            </xdr:cNvSpPr>
          </xdr:nvSpPr>
          <xdr:spPr>
            <a:xfrm>
              <a:off x="14220824" y="581025"/>
              <a:ext cx="2562225" cy="22288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104775</xdr:colOff>
      <xdr:row>15</xdr:row>
      <xdr:rowOff>9525</xdr:rowOff>
    </xdr:from>
    <xdr:to>
      <xdr:col>3</xdr:col>
      <xdr:colOff>790575</xdr:colOff>
      <xdr:row>28</xdr:row>
      <xdr:rowOff>29337</xdr:rowOff>
    </xdr:to>
    <xdr:graphicFrame macro="">
      <xdr:nvGraphicFramePr>
        <xdr:cNvPr id="7" name="Chart 6">
          <a:extLst>
            <a:ext uri="{FF2B5EF4-FFF2-40B4-BE49-F238E27FC236}">
              <a16:creationId xmlns:a16="http://schemas.microsoft.com/office/drawing/2014/main" id="{D336D382-55A1-42EB-BF7A-012F6538CC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14</xdr:row>
      <xdr:rowOff>171450</xdr:rowOff>
    </xdr:from>
    <xdr:to>
      <xdr:col>8</xdr:col>
      <xdr:colOff>38100</xdr:colOff>
      <xdr:row>28</xdr:row>
      <xdr:rowOff>762</xdr:rowOff>
    </xdr:to>
    <xdr:graphicFrame macro="">
      <xdr:nvGraphicFramePr>
        <xdr:cNvPr id="8" name="Chart 7">
          <a:extLst>
            <a:ext uri="{FF2B5EF4-FFF2-40B4-BE49-F238E27FC236}">
              <a16:creationId xmlns:a16="http://schemas.microsoft.com/office/drawing/2014/main" id="{21640C1F-26E5-4E33-9622-CDA5185FEF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152400</xdr:colOff>
      <xdr:row>14</xdr:row>
      <xdr:rowOff>161925</xdr:rowOff>
    </xdr:from>
    <xdr:to>
      <xdr:col>12</xdr:col>
      <xdr:colOff>28575</xdr:colOff>
      <xdr:row>27</xdr:row>
      <xdr:rowOff>181737</xdr:rowOff>
    </xdr:to>
    <xdr:graphicFrame macro="">
      <xdr:nvGraphicFramePr>
        <xdr:cNvPr id="9" name="Chart 8">
          <a:extLst>
            <a:ext uri="{FF2B5EF4-FFF2-40B4-BE49-F238E27FC236}">
              <a16:creationId xmlns:a16="http://schemas.microsoft.com/office/drawing/2014/main" id="{D0C1A35F-550A-4F74-98F3-129293515B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95250</xdr:colOff>
      <xdr:row>14</xdr:row>
      <xdr:rowOff>161925</xdr:rowOff>
    </xdr:from>
    <xdr:to>
      <xdr:col>15</xdr:col>
      <xdr:colOff>781050</xdr:colOff>
      <xdr:row>27</xdr:row>
      <xdr:rowOff>181737</xdr:rowOff>
    </xdr:to>
    <xdr:graphicFrame macro="">
      <xdr:nvGraphicFramePr>
        <xdr:cNvPr id="10" name="Chart 9">
          <a:extLst>
            <a:ext uri="{FF2B5EF4-FFF2-40B4-BE49-F238E27FC236}">
              <a16:creationId xmlns:a16="http://schemas.microsoft.com/office/drawing/2014/main" id="{8B9722B8-B11A-4FF3-90DE-025F04BA07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18</xdr:col>
      <xdr:colOff>590550</xdr:colOff>
      <xdr:row>1</xdr:row>
      <xdr:rowOff>152400</xdr:rowOff>
    </xdr:from>
    <xdr:to>
      <xdr:col>21</xdr:col>
      <xdr:colOff>228600</xdr:colOff>
      <xdr:row>7</xdr:row>
      <xdr:rowOff>66675</xdr:rowOff>
    </xdr:to>
    <xdr:grpSp>
      <xdr:nvGrpSpPr>
        <xdr:cNvPr id="5" name="Group 4">
          <a:extLst>
            <a:ext uri="{FF2B5EF4-FFF2-40B4-BE49-F238E27FC236}">
              <a16:creationId xmlns:a16="http://schemas.microsoft.com/office/drawing/2014/main" id="{9B961976-C48E-4FDF-BB63-1CAFB4D0CB08}"/>
            </a:ext>
          </a:extLst>
        </xdr:cNvPr>
        <xdr:cNvGrpSpPr/>
      </xdr:nvGrpSpPr>
      <xdr:grpSpPr>
        <a:xfrm>
          <a:off x="17268825" y="447675"/>
          <a:ext cx="1695450" cy="866775"/>
          <a:chOff x="13239750" y="504825"/>
          <a:chExt cx="1619250" cy="1171575"/>
        </a:xfrm>
      </xdr:grpSpPr>
      <xdr:sp macro="" textlink="">
        <xdr:nvSpPr>
          <xdr:cNvPr id="3" name="Rectangle: Rounded Corners 2">
            <a:extLst>
              <a:ext uri="{FF2B5EF4-FFF2-40B4-BE49-F238E27FC236}">
                <a16:creationId xmlns:a16="http://schemas.microsoft.com/office/drawing/2014/main" id="{EC7EA371-26F8-490D-BA27-166CCA10C3B8}"/>
              </a:ext>
            </a:extLst>
          </xdr:cNvPr>
          <xdr:cNvSpPr/>
        </xdr:nvSpPr>
        <xdr:spPr>
          <a:xfrm>
            <a:off x="13239750" y="514350"/>
            <a:ext cx="1619250" cy="1162050"/>
          </a:xfrm>
          <a:prstGeom prst="roundRect">
            <a:avLst/>
          </a:prstGeom>
          <a:noFill/>
          <a:ln w="19050">
            <a:solidFill>
              <a:srgbClr val="2274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Rectangle: Top Corners Rounded 3">
            <a:extLst>
              <a:ext uri="{FF2B5EF4-FFF2-40B4-BE49-F238E27FC236}">
                <a16:creationId xmlns:a16="http://schemas.microsoft.com/office/drawing/2014/main" id="{EE5DEA9A-51CA-48F1-812A-BF02EE07A7CF}"/>
              </a:ext>
            </a:extLst>
          </xdr:cNvPr>
          <xdr:cNvSpPr/>
        </xdr:nvSpPr>
        <xdr:spPr>
          <a:xfrm>
            <a:off x="13239750" y="504825"/>
            <a:ext cx="1619250" cy="323849"/>
          </a:xfrm>
          <a:prstGeom prst="round2SameRect">
            <a:avLst/>
          </a:prstGeom>
          <a:solidFill>
            <a:srgbClr val="227447"/>
          </a:solidFill>
          <a:ln w="19050">
            <a:solidFill>
              <a:srgbClr val="2274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0" i="0">
                <a:latin typeface="Segoe UI Light" panose="020B0502040204020203" pitchFamily="34" charset="0"/>
                <a:cs typeface="Segoe UI Light" panose="020B0502040204020203" pitchFamily="34" charset="0"/>
              </a:rPr>
              <a:t>YTD Sales</a:t>
            </a:r>
          </a:p>
        </xdr:txBody>
      </xdr: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Smith" refreshedDate="42754.502179050927" createdVersion="6" refreshedVersion="6" minRefreshableVersion="3" recordCount="49" xr:uid="{E1C68B2C-6524-4322-9F74-282CF33F3794}">
  <cacheSource type="worksheet">
    <worksheetSource name="tbl_Sales"/>
  </cacheSource>
  <cacheFields count="16">
    <cacheField name="Order ID" numFmtId="0">
      <sharedItems containsSemiMixedTypes="0" containsString="0" containsNumber="1" containsInteger="1" minValue="30" maxValue="79"/>
    </cacheField>
    <cacheField name="Order Date" numFmtId="167">
      <sharedItems containsSemiMixedTypes="0" containsNonDate="0" containsDate="1" containsString="0" minDate="2015-01-15T00:00:00" maxDate="2015-06-24T00:00:00" count="23">
        <d v="2015-01-15T00:00:00"/>
        <d v="2015-01-20T00:00:00"/>
        <d v="2015-01-22T00:00:00"/>
        <d v="2015-01-30T00:00:00"/>
        <d v="2015-02-06T00:00:00"/>
        <d v="2015-02-10T00:00:00"/>
        <d v="2015-02-23T00:00:00"/>
        <d v="2015-03-06T00:00:00"/>
        <d v="2015-03-10T00:00:00"/>
        <d v="2015-03-22T00:00:00"/>
        <d v="2015-03-24T00:00:00"/>
        <d v="2015-04-03T00:00:00"/>
        <d v="2015-04-05T00:00:00"/>
        <d v="2015-04-07T00:00:00"/>
        <d v="2015-04-08T00:00:00"/>
        <d v="2015-04-22T00:00:00"/>
        <d v="2015-04-25T00:00:00"/>
        <d v="2015-04-30T00:00:00"/>
        <d v="2015-05-24T00:00:00"/>
        <d v="2015-06-05T00:00:00"/>
        <d v="2015-06-07T00:00:00"/>
        <d v="2015-06-08T00:00:00"/>
        <d v="2015-06-23T00:00:00"/>
      </sharedItems>
      <fieldGroup base="1">
        <rangePr groupBy="months" startDate="2015-01-15T00:00:00" endDate="2015-06-24T00:00:00"/>
        <groupItems count="14">
          <s v="&lt;1/15/2015"/>
          <s v="Jan"/>
          <s v="Feb"/>
          <s v="Mar"/>
          <s v="Apr"/>
          <s v="May"/>
          <s v="Jun"/>
          <s v="Jul"/>
          <s v="Aug"/>
          <s v="Sep"/>
          <s v="Oct"/>
          <s v="Nov"/>
          <s v="Dec"/>
          <s v="&gt;6/24/2015"/>
        </groupItems>
      </fieldGroup>
    </cacheField>
    <cacheField name="Employee" numFmtId="0">
      <sharedItems count="8">
        <s v="Anne Hellung-Larsen"/>
        <s v="Jan Kotas"/>
        <s v="Mariya Sergienko"/>
        <s v="Michael Neipper"/>
        <s v="Laura Giussani"/>
        <s v="Nancy Freehafer"/>
        <s v="Andrew Cencini"/>
        <s v="Robert Zare"/>
      </sharedItems>
    </cacheField>
    <cacheField name="Customer Name" numFmtId="0">
      <sharedItems count="14">
        <s v="Company AA"/>
        <s v="Company D"/>
        <s v="Company L"/>
        <s v="Company H"/>
        <s v="Company CC"/>
        <s v="Company C"/>
        <s v="Company F"/>
        <s v="Company BB"/>
        <s v="Company J"/>
        <s v="Company I"/>
        <s v="Company Y"/>
        <s v="Company Z"/>
        <s v="Company A"/>
        <s v="Company K"/>
      </sharedItems>
    </cacheField>
    <cacheField name="Category" numFmtId="0">
      <sharedItems count="14">
        <s v="Beverages"/>
        <s v="Dried Fruit &amp; Nuts"/>
        <s v="Baked Goods &amp; Mixes"/>
        <s v="Candy"/>
        <s v="Soups"/>
        <s v="Sauces"/>
        <s v="Condiments"/>
        <s v="Jams, Preserves"/>
        <s v="Dairy Products"/>
        <s v="Pasta"/>
        <s v="Canned Meat"/>
        <s v="Oil"/>
        <s v="Grains"/>
        <s v="Canned Fruit &amp; Vegetables"/>
      </sharedItems>
    </cacheField>
    <cacheField name="Product Name" numFmtId="0">
      <sharedItems count="23">
        <s v="Beer"/>
        <s v="Dried Plums"/>
        <s v="Dried Apples"/>
        <s v="Dried Pears"/>
        <s v="Chai"/>
        <s v="Coffee"/>
        <s v="Chocolate Biscuits Mix"/>
        <s v="Chocolate"/>
        <s v="Clam Chowder"/>
        <s v="Curry Sauce"/>
        <s v="Green Tea"/>
        <s v="Cajun Seasoning"/>
        <s v="Boysenberry Spread"/>
        <s v="Mozzarella"/>
        <s v="Ravioli"/>
        <s v="Scones"/>
        <s v="Crab Meat"/>
        <s v="Olive Oil"/>
        <s v="Long Grain Rice"/>
        <s v="Marmalade"/>
        <s v="Syrup"/>
        <s v="Almonds"/>
        <s v="Fruit Cocktail"/>
      </sharedItems>
    </cacheField>
    <cacheField name="Sales" numFmtId="165">
      <sharedItems containsSemiMixedTypes="0" containsString="0" containsNumber="1" minValue="35" maxValue="13800"/>
    </cacheField>
    <cacheField name="Payment Type" numFmtId="0">
      <sharedItems containsBlank="1"/>
    </cacheField>
    <cacheField name="CSAT" numFmtId="9">
      <sharedItems containsSemiMixedTypes="0" containsString="0" containsNumber="1" minValue="0.63" maxValue="1"/>
    </cacheField>
    <cacheField name="Last Name" numFmtId="0">
      <sharedItems/>
    </cacheField>
    <cacheField name="First Name" numFmtId="0">
      <sharedItems/>
    </cacheField>
    <cacheField name="Address" numFmtId="0">
      <sharedItems/>
    </cacheField>
    <cacheField name="City" numFmtId="0">
      <sharedItems count="11">
        <s v="Las Vegas"/>
        <s v="New York"/>
        <s v="Portland"/>
        <s v="Denver"/>
        <s v="Los Angelas"/>
        <s v="Milwaukee"/>
        <s v="Memphis"/>
        <s v="Chicago"/>
        <s v="Salt Lake City"/>
        <s v="Miami"/>
        <s v="Seattle"/>
      </sharedItems>
    </cacheField>
    <cacheField name="State/Province" numFmtId="0">
      <sharedItems/>
    </cacheField>
    <cacheField name="Map Sales" numFmtId="165">
      <sharedItems containsSemiMixedTypes="0" containsString="0" containsNumber="1" minValue="35" maxValue="13800"/>
    </cacheField>
    <cacheField name="Quarter" numFmtId="0">
      <sharedItems containsSemiMixedTypes="0" containsString="0" containsNumber="1" containsInteger="1" minValue="1" maxValue="2" count="2">
        <n v="1"/>
        <n v="2"/>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
  <r>
    <n v="30"/>
    <x v="0"/>
    <x v="0"/>
    <x v="0"/>
    <x v="0"/>
    <x v="0"/>
    <n v="1400"/>
    <s v="Check"/>
    <n v="0.81"/>
    <s v="Toh"/>
    <s v="Karen"/>
    <s v="789 27th Street"/>
    <x v="0"/>
    <s v="NV"/>
    <n v="1400"/>
    <x v="0"/>
  </r>
  <r>
    <n v="30"/>
    <x v="0"/>
    <x v="0"/>
    <x v="0"/>
    <x v="1"/>
    <x v="1"/>
    <n v="105"/>
    <s v="Check"/>
    <n v="0.65"/>
    <s v="Toh"/>
    <s v="Karen"/>
    <s v="789 27th Street"/>
    <x v="0"/>
    <s v="NV"/>
    <n v="105"/>
    <x v="0"/>
  </r>
  <r>
    <n v="31"/>
    <x v="1"/>
    <x v="1"/>
    <x v="1"/>
    <x v="1"/>
    <x v="2"/>
    <n v="530"/>
    <s v="Credit Card"/>
    <n v="0.97"/>
    <s v="Lee"/>
    <s v="Christina"/>
    <s v="123 4th Street"/>
    <x v="1"/>
    <s v="NY"/>
    <n v="530"/>
    <x v="0"/>
  </r>
  <r>
    <n v="31"/>
    <x v="1"/>
    <x v="1"/>
    <x v="1"/>
    <x v="1"/>
    <x v="3"/>
    <n v="300"/>
    <s v="Credit Card"/>
    <n v="0.86"/>
    <s v="Lee"/>
    <s v="Christina"/>
    <s v="123 4th Street"/>
    <x v="1"/>
    <s v="NY"/>
    <n v="300"/>
    <x v="0"/>
  </r>
  <r>
    <n v="31"/>
    <x v="1"/>
    <x v="1"/>
    <x v="1"/>
    <x v="1"/>
    <x v="1"/>
    <n v="35"/>
    <s v="Credit Card"/>
    <n v="0.66"/>
    <s v="Lee"/>
    <s v="Christina"/>
    <s v="123 4th Street"/>
    <x v="1"/>
    <s v="NY"/>
    <n v="35"/>
    <x v="0"/>
  </r>
  <r>
    <n v="32"/>
    <x v="2"/>
    <x v="2"/>
    <x v="2"/>
    <x v="0"/>
    <x v="4"/>
    <n v="270"/>
    <s v="Credit Card"/>
    <n v="0.67"/>
    <s v="Edwards"/>
    <s v="John"/>
    <s v="123 12th Street"/>
    <x v="0"/>
    <s v="NV"/>
    <n v="270"/>
    <x v="0"/>
  </r>
  <r>
    <n v="32"/>
    <x v="2"/>
    <x v="2"/>
    <x v="2"/>
    <x v="0"/>
    <x v="5"/>
    <n v="920"/>
    <s v="Credit Card"/>
    <n v="1"/>
    <s v="Edwards"/>
    <s v="John"/>
    <s v="123 12th Street"/>
    <x v="0"/>
    <s v="NV"/>
    <n v="920"/>
    <x v="0"/>
  </r>
  <r>
    <n v="33"/>
    <x v="3"/>
    <x v="3"/>
    <x v="3"/>
    <x v="2"/>
    <x v="6"/>
    <n v="276"/>
    <s v="Credit Card"/>
    <n v="1"/>
    <s v="Andersen"/>
    <s v="Elizabeth"/>
    <s v="123 8th Street"/>
    <x v="2"/>
    <s v="OR"/>
    <n v="276"/>
    <x v="0"/>
  </r>
  <r>
    <n v="34"/>
    <x v="4"/>
    <x v="0"/>
    <x v="1"/>
    <x v="2"/>
    <x v="6"/>
    <n v="184"/>
    <s v="Check"/>
    <n v="0.74"/>
    <s v="Lee"/>
    <s v="Christina"/>
    <s v="123 4th Street"/>
    <x v="1"/>
    <s v="NY"/>
    <n v="184"/>
    <x v="0"/>
  </r>
  <r>
    <n v="35"/>
    <x v="5"/>
    <x v="1"/>
    <x v="4"/>
    <x v="3"/>
    <x v="7"/>
    <n v="127.5"/>
    <s v="Check"/>
    <n v="0.65"/>
    <s v="Lee"/>
    <s v="Soo Jung"/>
    <s v="789 29th Street"/>
    <x v="3"/>
    <s v="CO"/>
    <n v="127.5"/>
    <x v="0"/>
  </r>
  <r>
    <n v="36"/>
    <x v="6"/>
    <x v="2"/>
    <x v="5"/>
    <x v="4"/>
    <x v="8"/>
    <n v="1930"/>
    <s v="Cash"/>
    <n v="0.8"/>
    <s v="Axen"/>
    <s v="Thomas"/>
    <s v="123 3rd Street"/>
    <x v="4"/>
    <s v="CA"/>
    <n v="1930"/>
    <x v="0"/>
  </r>
  <r>
    <n v="37"/>
    <x v="7"/>
    <x v="4"/>
    <x v="6"/>
    <x v="5"/>
    <x v="9"/>
    <n v="680"/>
    <s v="Credit Card"/>
    <n v="0.63"/>
    <s v="Pérez-Olaeta"/>
    <s v="Francisco"/>
    <s v="123 6th Street"/>
    <x v="5"/>
    <s v="WI"/>
    <n v="680"/>
    <x v="0"/>
  </r>
  <r>
    <n v="38"/>
    <x v="8"/>
    <x v="0"/>
    <x v="7"/>
    <x v="0"/>
    <x v="5"/>
    <n v="13800"/>
    <s v="Check"/>
    <n v="0.69"/>
    <s v="Raghav"/>
    <s v="Amritansh"/>
    <s v="789 28th Street"/>
    <x v="6"/>
    <s v="TN"/>
    <n v="13800"/>
    <x v="0"/>
  </r>
  <r>
    <n v="39"/>
    <x v="9"/>
    <x v="1"/>
    <x v="3"/>
    <x v="3"/>
    <x v="7"/>
    <n v="1275"/>
    <s v="Check"/>
    <n v="0.76"/>
    <s v="Andersen"/>
    <s v="Elizabeth"/>
    <s v="123 8th Street"/>
    <x v="2"/>
    <s v="OR"/>
    <n v="1275"/>
    <x v="0"/>
  </r>
  <r>
    <n v="42"/>
    <x v="10"/>
    <x v="5"/>
    <x v="8"/>
    <x v="2"/>
    <x v="6"/>
    <n v="92"/>
    <m/>
    <n v="0.66"/>
    <s v="Wacker"/>
    <s v="Roland"/>
    <s v="123 10th Street"/>
    <x v="7"/>
    <s v="IL"/>
    <n v="92"/>
    <x v="0"/>
  </r>
  <r>
    <n v="40"/>
    <x v="10"/>
    <x v="2"/>
    <x v="8"/>
    <x v="0"/>
    <x v="10"/>
    <n v="598"/>
    <s v="Credit Card"/>
    <n v="0.92"/>
    <s v="Wacker"/>
    <s v="Roland"/>
    <s v="123 10th Street"/>
    <x v="7"/>
    <s v="IL"/>
    <n v="598"/>
    <x v="0"/>
  </r>
  <r>
    <n v="42"/>
    <x v="10"/>
    <x v="5"/>
    <x v="8"/>
    <x v="6"/>
    <x v="11"/>
    <n v="220"/>
    <m/>
    <n v="0.73"/>
    <s v="Wacker"/>
    <s v="Roland"/>
    <s v="123 10th Street"/>
    <x v="7"/>
    <s v="IL"/>
    <n v="220"/>
    <x v="0"/>
  </r>
  <r>
    <n v="42"/>
    <x v="10"/>
    <x v="5"/>
    <x v="8"/>
    <x v="7"/>
    <x v="12"/>
    <n v="250"/>
    <m/>
    <n v="0.96"/>
    <s v="Wacker"/>
    <s v="Roland"/>
    <s v="123 10th Street"/>
    <x v="7"/>
    <s v="IL"/>
    <n v="250"/>
    <x v="0"/>
  </r>
  <r>
    <n v="56"/>
    <x v="11"/>
    <x v="6"/>
    <x v="6"/>
    <x v="3"/>
    <x v="7"/>
    <n v="127.5"/>
    <s v="Check"/>
    <n v="0.82"/>
    <s v="Pérez-Olaeta"/>
    <s v="Francisco"/>
    <s v="123 6th Street"/>
    <x v="5"/>
    <s v="WI"/>
    <n v="127.5"/>
    <x v="1"/>
  </r>
  <r>
    <n v="55"/>
    <x v="12"/>
    <x v="5"/>
    <x v="4"/>
    <x v="0"/>
    <x v="0"/>
    <n v="1218"/>
    <s v="Check"/>
    <n v="0.67"/>
    <s v="Lee"/>
    <s v="Soo Jung"/>
    <s v="789 29th Street"/>
    <x v="3"/>
    <s v="CO"/>
    <n v="1218"/>
    <x v="1"/>
  </r>
  <r>
    <n v="48"/>
    <x v="12"/>
    <x v="2"/>
    <x v="3"/>
    <x v="2"/>
    <x v="6"/>
    <n v="230"/>
    <s v="Check"/>
    <n v="0.88"/>
    <s v="Andersen"/>
    <s v="Elizabeth"/>
    <s v="123 8th Street"/>
    <x v="2"/>
    <s v="OR"/>
    <n v="230"/>
    <x v="1"/>
  </r>
  <r>
    <n v="48"/>
    <x v="12"/>
    <x v="2"/>
    <x v="3"/>
    <x v="5"/>
    <x v="9"/>
    <n v="1000"/>
    <s v="Check"/>
    <n v="0.64"/>
    <s v="Andersen"/>
    <s v="Elizabeth"/>
    <s v="123 8th Street"/>
    <x v="2"/>
    <s v="OR"/>
    <n v="1000"/>
    <x v="1"/>
  </r>
  <r>
    <n v="46"/>
    <x v="12"/>
    <x v="7"/>
    <x v="9"/>
    <x v="8"/>
    <x v="13"/>
    <n v="1740"/>
    <s v="Check"/>
    <n v="0.92"/>
    <s v="Mortensen"/>
    <s v="Sven"/>
    <s v="123 9th Street"/>
    <x v="8"/>
    <s v="UT"/>
    <n v="1740"/>
    <x v="1"/>
  </r>
  <r>
    <n v="46"/>
    <x v="12"/>
    <x v="7"/>
    <x v="9"/>
    <x v="9"/>
    <x v="14"/>
    <n v="1950"/>
    <s v="Check"/>
    <n v="0.64"/>
    <s v="Mortensen"/>
    <s v="Sven"/>
    <s v="123 9th Street"/>
    <x v="8"/>
    <s v="UT"/>
    <n v="1950"/>
    <x v="1"/>
  </r>
  <r>
    <n v="50"/>
    <x v="12"/>
    <x v="0"/>
    <x v="10"/>
    <x v="2"/>
    <x v="15"/>
    <n v="200"/>
    <s v="Cash"/>
    <n v="0.8"/>
    <s v="Rodman"/>
    <s v="John"/>
    <s v="789 25th Street"/>
    <x v="7"/>
    <s v="IL"/>
    <n v="200"/>
    <x v="1"/>
  </r>
  <r>
    <n v="51"/>
    <x v="12"/>
    <x v="0"/>
    <x v="11"/>
    <x v="10"/>
    <x v="16"/>
    <n v="552"/>
    <s v="Credit Card"/>
    <n v="1"/>
    <s v="Liu"/>
    <s v="Run"/>
    <s v="789 26th Street"/>
    <x v="9"/>
    <s v="FL"/>
    <n v="552"/>
    <x v="1"/>
  </r>
  <r>
    <n v="51"/>
    <x v="12"/>
    <x v="0"/>
    <x v="11"/>
    <x v="11"/>
    <x v="17"/>
    <n v="533.75"/>
    <s v="Credit Card"/>
    <n v="0.95"/>
    <s v="Liu"/>
    <s v="Run"/>
    <s v="789 26th Street"/>
    <x v="9"/>
    <s v="FL"/>
    <n v="533.75"/>
    <x v="1"/>
  </r>
  <r>
    <n v="51"/>
    <x v="12"/>
    <x v="0"/>
    <x v="11"/>
    <x v="4"/>
    <x v="8"/>
    <n v="289.5"/>
    <s v="Credit Card"/>
    <n v="0.66"/>
    <s v="Liu"/>
    <s v="Run"/>
    <s v="789 26th Street"/>
    <x v="9"/>
    <s v="FL"/>
    <n v="289.5"/>
    <x v="1"/>
  </r>
  <r>
    <n v="45"/>
    <x v="13"/>
    <x v="5"/>
    <x v="7"/>
    <x v="10"/>
    <x v="16"/>
    <n v="920"/>
    <s v="Credit Card"/>
    <n v="0.97"/>
    <s v="Raghav"/>
    <s v="Amritansh"/>
    <s v="789 28th Street"/>
    <x v="6"/>
    <s v="TN"/>
    <n v="920"/>
    <x v="1"/>
  </r>
  <r>
    <n v="45"/>
    <x v="13"/>
    <x v="5"/>
    <x v="7"/>
    <x v="4"/>
    <x v="8"/>
    <n v="482.5"/>
    <s v="Credit Card"/>
    <n v="0.97"/>
    <s v="Raghav"/>
    <s v="Amritansh"/>
    <s v="789 28th Street"/>
    <x v="6"/>
    <s v="TN"/>
    <n v="482.5"/>
    <x v="1"/>
  </r>
  <r>
    <n v="47"/>
    <x v="14"/>
    <x v="3"/>
    <x v="6"/>
    <x v="0"/>
    <x v="0"/>
    <n v="4200"/>
    <s v="Credit Card"/>
    <n v="0.81"/>
    <s v="Pérez-Olaeta"/>
    <s v="Francisco"/>
    <s v="123 6th Street"/>
    <x v="5"/>
    <s v="WI"/>
    <n v="4200"/>
    <x v="1"/>
  </r>
  <r>
    <n v="58"/>
    <x v="15"/>
    <x v="1"/>
    <x v="1"/>
    <x v="12"/>
    <x v="18"/>
    <n v="280"/>
    <s v="Credit Card"/>
    <n v="0.66"/>
    <s v="Lee"/>
    <s v="Christina"/>
    <s v="123 4th Street"/>
    <x v="1"/>
    <s v="NY"/>
    <n v="280"/>
    <x v="1"/>
  </r>
  <r>
    <n v="58"/>
    <x v="15"/>
    <x v="1"/>
    <x v="1"/>
    <x v="7"/>
    <x v="19"/>
    <n v="3240"/>
    <s v="Credit Card"/>
    <n v="0.72"/>
    <s v="Lee"/>
    <s v="Christina"/>
    <s v="123 4th Street"/>
    <x v="1"/>
    <s v="NY"/>
    <n v="3240"/>
    <x v="1"/>
  </r>
  <r>
    <n v="63"/>
    <x v="16"/>
    <x v="2"/>
    <x v="5"/>
    <x v="6"/>
    <x v="20"/>
    <n v="500"/>
    <s v="Cash"/>
    <n v="0.64"/>
    <s v="Axen"/>
    <s v="Thomas"/>
    <s v="123 3rd Street"/>
    <x v="4"/>
    <s v="CA"/>
    <n v="500"/>
    <x v="1"/>
  </r>
  <r>
    <n v="63"/>
    <x v="16"/>
    <x v="2"/>
    <x v="5"/>
    <x v="5"/>
    <x v="9"/>
    <n v="120"/>
    <s v="Cash"/>
    <n v="0.66"/>
    <s v="Axen"/>
    <s v="Thomas"/>
    <s v="123 3rd Street"/>
    <x v="4"/>
    <s v="CA"/>
    <n v="120"/>
    <x v="1"/>
  </r>
  <r>
    <n v="60"/>
    <x v="17"/>
    <x v="3"/>
    <x v="3"/>
    <x v="8"/>
    <x v="13"/>
    <n v="1392"/>
    <s v="Credit Card"/>
    <n v="0.8"/>
    <s v="Andersen"/>
    <s v="Elizabeth"/>
    <s v="123 8th Street"/>
    <x v="2"/>
    <s v="OR"/>
    <n v="1392"/>
    <x v="1"/>
  </r>
  <r>
    <n v="71"/>
    <x v="18"/>
    <x v="5"/>
    <x v="12"/>
    <x v="10"/>
    <x v="16"/>
    <n v="736"/>
    <m/>
    <n v="0.92"/>
    <s v="Bedecs"/>
    <s v="Anna"/>
    <s v="123 1st Street"/>
    <x v="10"/>
    <s v="WA"/>
    <n v="736"/>
    <x v="1"/>
  </r>
  <r>
    <n v="67"/>
    <x v="18"/>
    <x v="2"/>
    <x v="8"/>
    <x v="1"/>
    <x v="21"/>
    <n v="200"/>
    <s v="Credit Card"/>
    <n v="0.63"/>
    <s v="Wacker"/>
    <s v="Roland"/>
    <s v="123 10th Street"/>
    <x v="7"/>
    <s v="IL"/>
    <n v="200"/>
    <x v="1"/>
  </r>
  <r>
    <n v="69"/>
    <x v="18"/>
    <x v="5"/>
    <x v="8"/>
    <x v="1"/>
    <x v="1"/>
    <n v="52.5"/>
    <m/>
    <n v="0.86"/>
    <s v="Wacker"/>
    <s v="Roland"/>
    <s v="123 10th Street"/>
    <x v="7"/>
    <s v="IL"/>
    <n v="52.5"/>
    <x v="1"/>
  </r>
  <r>
    <n v="70"/>
    <x v="18"/>
    <x v="5"/>
    <x v="13"/>
    <x v="5"/>
    <x v="9"/>
    <n v="800"/>
    <m/>
    <n v="0.8"/>
    <s v="Krschne"/>
    <s v="Peter"/>
    <s v="123 11th Street"/>
    <x v="9"/>
    <s v="FL"/>
    <n v="800"/>
    <x v="1"/>
  </r>
  <r>
    <n v="78"/>
    <x v="19"/>
    <x v="5"/>
    <x v="4"/>
    <x v="13"/>
    <x v="22"/>
    <n v="1560"/>
    <s v="Check"/>
    <n v="0.69"/>
    <s v="Lee"/>
    <s v="Soo Jung"/>
    <s v="789 29th Street"/>
    <x v="3"/>
    <s v="CO"/>
    <n v="1560"/>
    <x v="1"/>
  </r>
  <r>
    <n v="75"/>
    <x v="19"/>
    <x v="2"/>
    <x v="3"/>
    <x v="3"/>
    <x v="7"/>
    <n v="510"/>
    <s v="Check"/>
    <n v="0.72"/>
    <s v="Andersen"/>
    <s v="Elizabeth"/>
    <s v="123 8th Street"/>
    <x v="2"/>
    <s v="OR"/>
    <n v="510"/>
    <x v="1"/>
  </r>
  <r>
    <n v="73"/>
    <x v="19"/>
    <x v="7"/>
    <x v="9"/>
    <x v="4"/>
    <x v="8"/>
    <n v="96.5"/>
    <s v="Check"/>
    <n v="0.65"/>
    <s v="Mortensen"/>
    <s v="Sven"/>
    <s v="123 9th Street"/>
    <x v="8"/>
    <s v="UT"/>
    <n v="96.5"/>
    <x v="1"/>
  </r>
  <r>
    <n v="76"/>
    <x v="19"/>
    <x v="0"/>
    <x v="10"/>
    <x v="6"/>
    <x v="11"/>
    <n v="660"/>
    <s v="Cash"/>
    <n v="0.95"/>
    <s v="Rodman"/>
    <s v="John"/>
    <s v="789 25th Street"/>
    <x v="7"/>
    <s v="IL"/>
    <n v="660"/>
    <x v="1"/>
  </r>
  <r>
    <n v="77"/>
    <x v="19"/>
    <x v="0"/>
    <x v="11"/>
    <x v="7"/>
    <x v="12"/>
    <n v="2250"/>
    <s v="Credit Card"/>
    <n v="0.85"/>
    <s v="Liu"/>
    <s v="Run"/>
    <s v="789 26th Street"/>
    <x v="9"/>
    <s v="FL"/>
    <n v="2250"/>
    <x v="1"/>
  </r>
  <r>
    <n v="72"/>
    <x v="20"/>
    <x v="5"/>
    <x v="7"/>
    <x v="0"/>
    <x v="5"/>
    <n v="230"/>
    <s v="Credit Card"/>
    <n v="0.96"/>
    <s v="Raghav"/>
    <s v="Amritansh"/>
    <s v="789 28th Street"/>
    <x v="6"/>
    <s v="TN"/>
    <n v="230"/>
    <x v="1"/>
  </r>
  <r>
    <n v="74"/>
    <x v="21"/>
    <x v="3"/>
    <x v="6"/>
    <x v="3"/>
    <x v="7"/>
    <n v="510"/>
    <s v="Credit Card"/>
    <n v="0.92"/>
    <s v="Pérez-Olaeta"/>
    <s v="Francisco"/>
    <s v="123 6th Street"/>
    <x v="5"/>
    <s v="WI"/>
    <n v="510"/>
    <x v="1"/>
  </r>
  <r>
    <n v="79"/>
    <x v="22"/>
    <x v="6"/>
    <x v="6"/>
    <x v="1"/>
    <x v="2"/>
    <n v="1590"/>
    <s v="Check"/>
    <n v="0.64"/>
    <s v="Pérez-Olaeta"/>
    <s v="Francisco"/>
    <s v="123 6th Street"/>
    <x v="5"/>
    <s v="WI"/>
    <n v="1590"/>
    <x v="1"/>
  </r>
  <r>
    <n v="79"/>
    <x v="22"/>
    <x v="6"/>
    <x v="6"/>
    <x v="1"/>
    <x v="3"/>
    <n v="900"/>
    <s v="Check"/>
    <n v="0.68"/>
    <s v="Pérez-Olaeta"/>
    <s v="Francisco"/>
    <s v="123 6th Street"/>
    <x v="5"/>
    <s v="WI"/>
    <n v="90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1D37C8D-7D2B-47A9-BA36-77A9DAE94D7E}" name="pt_1a" cacheId="1" applyNumberFormats="0" applyBorderFormats="0" applyFontFormats="0" applyPatternFormats="0" applyAlignmentFormats="0" applyWidthHeightFormats="1" dataCaption="Values" updatedVersion="8" minRefreshableVersion="3" useAutoFormatting="1" itemPrintTitles="1" createdVersion="6" indent="0" multipleFieldFilters="0" fieldListSortAscending="1">
  <location ref="A3:C18" firstHeaderRow="0" firstDataRow="1" firstDataCol="1"/>
  <pivotFields count="16">
    <pivotField outline="0" showAll="0"/>
    <pivotField numFmtId="167" outline="0" showAll="0"/>
    <pivotField outline="0" showAll="0"/>
    <pivotField outline="0" showAll="0"/>
    <pivotField axis="axisRow" outline="0" showAll="0">
      <items count="15">
        <item x="2"/>
        <item x="0"/>
        <item x="3"/>
        <item x="13"/>
        <item x="10"/>
        <item x="6"/>
        <item x="8"/>
        <item x="1"/>
        <item x="12"/>
        <item x="7"/>
        <item x="11"/>
        <item x="9"/>
        <item x="5"/>
        <item x="4"/>
        <item t="default"/>
      </items>
    </pivotField>
    <pivotField outline="0" showAll="0"/>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outline="0" showAll="0"/>
    <pivotField outline="0" showAll="0"/>
  </pivotFields>
  <rowFields count="1">
    <field x="4"/>
  </rowFields>
  <rowItems count="15">
    <i>
      <x/>
    </i>
    <i>
      <x v="1"/>
    </i>
    <i>
      <x v="2"/>
    </i>
    <i>
      <x v="3"/>
    </i>
    <i>
      <x v="4"/>
    </i>
    <i>
      <x v="5"/>
    </i>
    <i>
      <x v="6"/>
    </i>
    <i>
      <x v="7"/>
    </i>
    <i>
      <x v="8"/>
    </i>
    <i>
      <x v="9"/>
    </i>
    <i>
      <x v="10"/>
    </i>
    <i>
      <x v="11"/>
    </i>
    <i>
      <x v="12"/>
    </i>
    <i>
      <x v="13"/>
    </i>
    <i t="grand">
      <x/>
    </i>
  </rowItems>
  <colFields count="1">
    <field x="-2"/>
  </colFields>
  <colItems count="2">
    <i>
      <x/>
    </i>
    <i i="1">
      <x v="1"/>
    </i>
  </colItems>
  <dataFields count="2">
    <dataField name="Sum of Sales" fld="6" baseField="0" baseItem="0"/>
    <dataField name="Sum of Sales2" fld="6" showDataAs="percentOfTotal" baseField="4" baseItem="0" numFmtId="10"/>
  </dataFields>
  <formats count="7">
    <format dxfId="693">
      <pivotArea type="all" dataOnly="0" outline="0" fieldPosition="0"/>
    </format>
    <format dxfId="692">
      <pivotArea outline="0" collapsedLevelsAreSubtotals="1" fieldPosition="0"/>
    </format>
    <format dxfId="691">
      <pivotArea field="4" type="button" dataOnly="0" labelOnly="1" outline="0" axis="axisRow" fieldPosition="0"/>
    </format>
    <format dxfId="690">
      <pivotArea dataOnly="0" labelOnly="1" fieldPosition="0">
        <references count="1">
          <reference field="4" count="0"/>
        </references>
      </pivotArea>
    </format>
    <format dxfId="689">
      <pivotArea dataOnly="0" labelOnly="1" grandRow="1" outline="0" fieldPosition="0"/>
    </format>
    <format dxfId="688">
      <pivotArea dataOnly="0" labelOnly="1" outline="0" fieldPosition="0">
        <references count="1">
          <reference field="4294967294" count="1">
            <x v="0"/>
          </reference>
        </references>
      </pivotArea>
    </format>
    <format dxfId="351">
      <pivotArea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81D37C8D-7D2B-47A9-BA36-77A9DAE94D7E}" name="pt_3b" cacheId="1" applyNumberFormats="0" applyBorderFormats="0" applyFontFormats="0" applyPatternFormats="0" applyAlignmentFormats="0" applyWidthHeightFormats="1" dataCaption="Values" updatedVersion="6" minRefreshableVersion="3" showDrill="0" itemPrintTitles="1" createdVersion="6" indent="0" multipleFieldFilters="0" chartFormat="1" rowHeaderCaption=" Product" fieldListSortAscending="1">
  <location ref="E3:G14" firstHeaderRow="0" firstDataRow="1" firstDataCol="1"/>
  <pivotFields count="16">
    <pivotField outline="0" showAll="0"/>
    <pivotField numFmtId="167" outline="0" showAll="0"/>
    <pivotField outline="0" showAll="0"/>
    <pivotField outline="0" showAll="0"/>
    <pivotField outline="0" showAll="0">
      <items count="15">
        <item x="2"/>
        <item x="0"/>
        <item x="3"/>
        <item x="13"/>
        <item x="10"/>
        <item x="6"/>
        <item x="8"/>
        <item x="1"/>
        <item x="12"/>
        <item x="7"/>
        <item x="11"/>
        <item x="9"/>
        <item x="5"/>
        <item x="4"/>
        <item t="default"/>
      </items>
    </pivotField>
    <pivotField axis="axisRow" outline="0" showAll="0" measureFilter="1">
      <items count="24">
        <item x="21"/>
        <item x="0"/>
        <item x="12"/>
        <item x="11"/>
        <item x="4"/>
        <item x="7"/>
        <item x="6"/>
        <item x="8"/>
        <item x="5"/>
        <item x="16"/>
        <item x="9"/>
        <item x="2"/>
        <item x="3"/>
        <item x="1"/>
        <item x="22"/>
        <item x="10"/>
        <item x="18"/>
        <item x="19"/>
        <item x="13"/>
        <item x="17"/>
        <item x="14"/>
        <item x="15"/>
        <item x="20"/>
        <item t="default"/>
      </items>
    </pivotField>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outline="0" showAll="0"/>
    <pivotField outline="0" showAll="0"/>
  </pivotFields>
  <rowFields count="1">
    <field x="5"/>
  </rowFields>
  <rowItems count="11">
    <i>
      <x v="1"/>
    </i>
    <i>
      <x v="2"/>
    </i>
    <i>
      <x v="5"/>
    </i>
    <i>
      <x v="7"/>
    </i>
    <i>
      <x v="8"/>
    </i>
    <i>
      <x v="9"/>
    </i>
    <i>
      <x v="10"/>
    </i>
    <i>
      <x v="11"/>
    </i>
    <i>
      <x v="17"/>
    </i>
    <i>
      <x v="18"/>
    </i>
    <i t="grand">
      <x/>
    </i>
  </rowItems>
  <colFields count="1">
    <field x="-2"/>
  </colFields>
  <colItems count="2">
    <i>
      <x/>
    </i>
    <i i="1">
      <x v="1"/>
    </i>
  </colItems>
  <dataFields count="2">
    <dataField name=" Sales" fld="6" baseField="0" baseItem="0" numFmtId="164"/>
    <dataField name="% Total" fld="6" showDataAs="percentOfTotal" baseField="4" baseItem="7" numFmtId="10"/>
  </dataFields>
  <formats count="12">
    <format dxfId="627">
      <pivotArea field="4" grandRow="1" outline="0" collapsedLevelsAreSubtotals="1">
        <references count="1">
          <reference field="4294967294" count="1" selected="0">
            <x v="0"/>
          </reference>
        </references>
      </pivotArea>
    </format>
    <format dxfId="626">
      <pivotArea field="4" grandRow="1" outline="0" collapsedLevelsAreSubtotals="1">
        <references count="1">
          <reference field="4294967294" count="1" selected="0">
            <x v="0"/>
          </reference>
        </references>
      </pivotArea>
    </format>
    <format dxfId="625">
      <pivotArea field="4" grandRow="1" outline="0" collapsedLevelsAreSubtotals="1">
        <references count="1">
          <reference field="4294967294" count="1" selected="0">
            <x v="0"/>
          </reference>
        </references>
      </pivotArea>
    </format>
    <format dxfId="624">
      <pivotArea field="4" grandRow="1" outline="0" collapsedLevelsAreSubtotals="1">
        <references count="1">
          <reference field="4294967294" count="1" selected="0">
            <x v="0"/>
          </reference>
        </references>
      </pivotArea>
    </format>
    <format dxfId="623">
      <pivotArea dataOnly="0" labelOnly="1" outline="0" fieldPosition="0">
        <references count="1">
          <reference field="4294967294" count="2">
            <x v="0"/>
            <x v="1"/>
          </reference>
        </references>
      </pivotArea>
    </format>
    <format dxfId="622">
      <pivotArea dataOnly="0" outline="0" fieldPosition="0">
        <references count="1">
          <reference field="4294967294" count="1">
            <x v="0"/>
          </reference>
        </references>
      </pivotArea>
    </format>
    <format dxfId="621">
      <pivotArea type="all" dataOnly="0" outline="0" fieldPosition="0"/>
    </format>
    <format dxfId="620">
      <pivotArea outline="0" collapsedLevelsAreSubtotals="1" fieldPosition="0"/>
    </format>
    <format dxfId="619">
      <pivotArea field="5" type="button" dataOnly="0" labelOnly="1" outline="0" axis="axisRow" fieldPosition="0"/>
    </format>
    <format dxfId="618">
      <pivotArea dataOnly="0" labelOnly="1" fieldPosition="0">
        <references count="1">
          <reference field="5" count="10">
            <x v="1"/>
            <x v="2"/>
            <x v="5"/>
            <x v="7"/>
            <x v="8"/>
            <x v="9"/>
            <x v="10"/>
            <x v="11"/>
            <x v="17"/>
            <x v="18"/>
          </reference>
        </references>
      </pivotArea>
    </format>
    <format dxfId="617">
      <pivotArea dataOnly="0" labelOnly="1" grandRow="1" outline="0" fieldPosition="0"/>
    </format>
    <format dxfId="616">
      <pivotArea dataOnly="0" labelOnly="1" outline="0" fieldPosition="0">
        <references count="1">
          <reference field="4294967294" count="2">
            <x v="0"/>
            <x v="1"/>
          </reference>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Excel_PivotTable" showRowHeaders="1" showColHeaders="1" showRowStripes="0" showColStripes="0" showLastColumn="1"/>
  <filters count="1">
    <filter fld="5" type="count" evalOrder="-1" id="1"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81D37C8D-7D2B-47A9-BA36-77A9DAE94D7E}" name="pt_3c" cacheId="1" applyNumberFormats="0" applyBorderFormats="0" applyFontFormats="0" applyPatternFormats="0" applyAlignmentFormats="0" applyWidthHeightFormats="1" dataCaption="Values" updatedVersion="6" minRefreshableVersion="3" showDrill="0" itemPrintTitles="1" createdVersion="6" indent="0" multipleFieldFilters="0" chartFormat="1" rowHeaderCaption=" Company" fieldListSortAscending="1">
  <location ref="I3:K18" firstHeaderRow="0" firstDataRow="1" firstDataCol="1"/>
  <pivotFields count="16">
    <pivotField outline="0" showAll="0"/>
    <pivotField numFmtId="167" outline="0" showAll="0"/>
    <pivotField outline="0" showAll="0"/>
    <pivotField axis="axisRow" outline="0" showAll="0">
      <items count="15">
        <item x="12"/>
        <item x="0"/>
        <item x="7"/>
        <item x="5"/>
        <item x="4"/>
        <item x="1"/>
        <item x="6"/>
        <item x="3"/>
        <item x="9"/>
        <item x="8"/>
        <item x="13"/>
        <item x="2"/>
        <item x="10"/>
        <item x="11"/>
        <item t="default"/>
      </items>
    </pivotField>
    <pivotField outline="0" showAll="0">
      <items count="15">
        <item x="2"/>
        <item x="0"/>
        <item x="3"/>
        <item x="13"/>
        <item x="10"/>
        <item x="6"/>
        <item x="8"/>
        <item x="1"/>
        <item x="12"/>
        <item x="7"/>
        <item x="11"/>
        <item x="9"/>
        <item x="5"/>
        <item x="4"/>
        <item t="default"/>
      </items>
    </pivotField>
    <pivotField outline="0" showAll="0"/>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outline="0" showAll="0"/>
    <pivotField outline="0" showAll="0"/>
  </pivotFields>
  <rowFields count="1">
    <field x="3"/>
  </rowFields>
  <rowItems count="15">
    <i>
      <x/>
    </i>
    <i>
      <x v="1"/>
    </i>
    <i>
      <x v="2"/>
    </i>
    <i>
      <x v="3"/>
    </i>
    <i>
      <x v="4"/>
    </i>
    <i>
      <x v="5"/>
    </i>
    <i>
      <x v="6"/>
    </i>
    <i>
      <x v="7"/>
    </i>
    <i>
      <x v="8"/>
    </i>
    <i>
      <x v="9"/>
    </i>
    <i>
      <x v="10"/>
    </i>
    <i>
      <x v="11"/>
    </i>
    <i>
      <x v="12"/>
    </i>
    <i>
      <x v="13"/>
    </i>
    <i t="grand">
      <x/>
    </i>
  </rowItems>
  <colFields count="1">
    <field x="-2"/>
  </colFields>
  <colItems count="2">
    <i>
      <x/>
    </i>
    <i i="1">
      <x v="1"/>
    </i>
  </colItems>
  <dataFields count="2">
    <dataField name=" Sales" fld="6" baseField="0" baseItem="0" numFmtId="164"/>
    <dataField name="% Total" fld="6" showDataAs="percentOfTotal" baseField="4" baseItem="7" numFmtId="10"/>
  </dataFields>
  <formats count="12">
    <format dxfId="639">
      <pivotArea field="4" grandRow="1" outline="0" collapsedLevelsAreSubtotals="1">
        <references count="1">
          <reference field="4294967294" count="1" selected="0">
            <x v="0"/>
          </reference>
        </references>
      </pivotArea>
    </format>
    <format dxfId="638">
      <pivotArea field="4" grandRow="1" outline="0" collapsedLevelsAreSubtotals="1">
        <references count="1">
          <reference field="4294967294" count="1" selected="0">
            <x v="0"/>
          </reference>
        </references>
      </pivotArea>
    </format>
    <format dxfId="637">
      <pivotArea field="4" grandRow="1" outline="0" collapsedLevelsAreSubtotals="1">
        <references count="1">
          <reference field="4294967294" count="1" selected="0">
            <x v="0"/>
          </reference>
        </references>
      </pivotArea>
    </format>
    <format dxfId="636">
      <pivotArea field="4" grandRow="1" outline="0" collapsedLevelsAreSubtotals="1">
        <references count="1">
          <reference field="4294967294" count="1" selected="0">
            <x v="0"/>
          </reference>
        </references>
      </pivotArea>
    </format>
    <format dxfId="635">
      <pivotArea dataOnly="0" labelOnly="1" outline="0" fieldPosition="0">
        <references count="1">
          <reference field="4294967294" count="2">
            <x v="0"/>
            <x v="1"/>
          </reference>
        </references>
      </pivotArea>
    </format>
    <format dxfId="634">
      <pivotArea dataOnly="0" outline="0" fieldPosition="0">
        <references count="1">
          <reference field="4294967294" count="1">
            <x v="0"/>
          </reference>
        </references>
      </pivotArea>
    </format>
    <format dxfId="633">
      <pivotArea type="all" dataOnly="0" outline="0" fieldPosition="0"/>
    </format>
    <format dxfId="632">
      <pivotArea outline="0" collapsedLevelsAreSubtotals="1" fieldPosition="0"/>
    </format>
    <format dxfId="631">
      <pivotArea field="3" type="button" dataOnly="0" labelOnly="1" outline="0" axis="axisRow" fieldPosition="0"/>
    </format>
    <format dxfId="630">
      <pivotArea dataOnly="0" labelOnly="1" fieldPosition="0">
        <references count="1">
          <reference field="3" count="0"/>
        </references>
      </pivotArea>
    </format>
    <format dxfId="629">
      <pivotArea dataOnly="0" labelOnly="1" grandRow="1" outline="0" fieldPosition="0"/>
    </format>
    <format dxfId="628">
      <pivotArea dataOnly="0" labelOnly="1" outline="0" fieldPosition="0">
        <references count="1">
          <reference field="4294967294" count="2">
            <x v="0"/>
            <x v="1"/>
          </reference>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Excel_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A568D020-4336-4C1A-9458-88432CE9DC87}" name="PivotTable3" cacheId="1" applyNumberFormats="0" applyBorderFormats="0" applyFontFormats="0" applyPatternFormats="0" applyAlignmentFormats="0" applyWidthHeightFormats="1" dataCaption="Values" updatedVersion="8" minRefreshableVersion="3" showDrill="0" itemPrintTitles="1" createdVersion="6" indent="0" multipleFieldFilters="0" chartFormat="2" rowHeaderCaption="Sales Rep" fieldListSortAscending="1">
  <location ref="Z3:AB15" firstHeaderRow="0" firstDataRow="1" firstDataCol="1"/>
  <pivotFields count="16">
    <pivotField outline="0" showAll="0"/>
    <pivotField numFmtId="167" outline="0" showAll="0"/>
    <pivotField outline="0" showAll="0">
      <items count="9">
        <item x="6"/>
        <item x="0"/>
        <item x="1"/>
        <item x="4"/>
        <item x="2"/>
        <item x="3"/>
        <item x="5"/>
        <item x="7"/>
        <item t="default"/>
      </items>
    </pivotField>
    <pivotField outline="0" showAll="0"/>
    <pivotField outline="0" showAll="0">
      <items count="15">
        <item x="2"/>
        <item x="0"/>
        <item x="3"/>
        <item x="13"/>
        <item x="10"/>
        <item x="6"/>
        <item x="8"/>
        <item x="1"/>
        <item x="12"/>
        <item x="7"/>
        <item x="11"/>
        <item x="9"/>
        <item x="5"/>
        <item x="4"/>
        <item t="default"/>
      </items>
    </pivotField>
    <pivotField outline="0" showAll="0"/>
    <pivotField dataField="1" numFmtId="165" outline="0" showAll="0"/>
    <pivotField outline="0" showAll="0"/>
    <pivotField numFmtId="9" outline="0" showAll="0"/>
    <pivotField outline="0" showAll="0"/>
    <pivotField outline="0" showAll="0"/>
    <pivotField outline="0" showAll="0"/>
    <pivotField axis="axisRow" outline="0" showAll="0">
      <items count="12">
        <item x="7"/>
        <item x="3"/>
        <item x="0"/>
        <item x="4"/>
        <item x="6"/>
        <item x="9"/>
        <item x="5"/>
        <item x="1"/>
        <item x="2"/>
        <item x="8"/>
        <item x="10"/>
        <item t="default"/>
      </items>
    </pivotField>
    <pivotField outline="0" showAll="0"/>
    <pivotField numFmtId="165" outline="0" showAll="0"/>
    <pivotField outline="0" showAll="0"/>
  </pivotFields>
  <rowFields count="1">
    <field x="12"/>
  </rowFields>
  <rowItems count="12">
    <i>
      <x/>
    </i>
    <i>
      <x v="1"/>
    </i>
    <i>
      <x v="2"/>
    </i>
    <i>
      <x v="3"/>
    </i>
    <i>
      <x v="4"/>
    </i>
    <i>
      <x v="5"/>
    </i>
    <i>
      <x v="6"/>
    </i>
    <i>
      <x v="7"/>
    </i>
    <i>
      <x v="8"/>
    </i>
    <i>
      <x v="9"/>
    </i>
    <i>
      <x v="10"/>
    </i>
    <i t="grand">
      <x/>
    </i>
  </rowItems>
  <colFields count="1">
    <field x="-2"/>
  </colFields>
  <colItems count="2">
    <i>
      <x/>
    </i>
    <i i="1">
      <x v="1"/>
    </i>
  </colItems>
  <dataFields count="2">
    <dataField name=" Sales" fld="6" baseField="0" baseItem="0" numFmtId="164"/>
    <dataField name="% Total" fld="6" showDataAs="percentOfTotal" baseField="4" baseItem="7" numFmtId="10"/>
  </dataFields>
  <formats count="11">
    <format dxfId="294">
      <pivotArea field="4" grandRow="1" outline="0" collapsedLevelsAreSubtotals="1">
        <references count="1">
          <reference field="4294967294" count="1" selected="0">
            <x v="0"/>
          </reference>
        </references>
      </pivotArea>
    </format>
    <format dxfId="295">
      <pivotArea field="4" grandRow="1" outline="0" collapsedLevelsAreSubtotals="1">
        <references count="1">
          <reference field="4294967294" count="1" selected="0">
            <x v="0"/>
          </reference>
        </references>
      </pivotArea>
    </format>
    <format dxfId="296">
      <pivotArea field="4" grandRow="1" outline="0" collapsedLevelsAreSubtotals="1">
        <references count="1">
          <reference field="4294967294" count="1" selected="0">
            <x v="0"/>
          </reference>
        </references>
      </pivotArea>
    </format>
    <format dxfId="297">
      <pivotArea field="4" grandRow="1" outline="0" collapsedLevelsAreSubtotals="1">
        <references count="1">
          <reference field="4294967294" count="1" selected="0">
            <x v="0"/>
          </reference>
        </references>
      </pivotArea>
    </format>
    <format dxfId="298">
      <pivotArea dataOnly="0" labelOnly="1" outline="0" fieldPosition="0">
        <references count="1">
          <reference field="4294967294" count="2">
            <x v="0"/>
            <x v="1"/>
          </reference>
        </references>
      </pivotArea>
    </format>
    <format dxfId="299">
      <pivotArea dataOnly="0" outline="0" fieldPosition="0">
        <references count="1">
          <reference field="4294967294" count="1">
            <x v="0"/>
          </reference>
        </references>
      </pivotArea>
    </format>
    <format dxfId="300">
      <pivotArea type="all" dataOnly="0" outline="0" fieldPosition="0"/>
    </format>
    <format dxfId="301">
      <pivotArea outline="0" collapsedLevelsAreSubtotals="1" fieldPosition="0"/>
    </format>
    <format dxfId="302">
      <pivotArea field="2" type="button" dataOnly="0" labelOnly="1" outline="0"/>
    </format>
    <format dxfId="303">
      <pivotArea dataOnly="0" labelOnly="1" grandRow="1" outline="0" fieldPosition="0"/>
    </format>
    <format dxfId="304">
      <pivotArea dataOnly="0" labelOnly="1" outline="0" fieldPosition="0">
        <references count="1">
          <reference field="4294967294" count="2">
            <x v="0"/>
            <x v="1"/>
          </reference>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Excel_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81D37C8D-7D2B-47A9-BA36-77A9DAE94D7E}" name="pt_4b" cacheId="1" applyNumberFormats="0" applyBorderFormats="0" applyFontFormats="0" applyPatternFormats="0" applyAlignmentFormats="0" applyWidthHeightFormats="1" dataCaption="Values" updatedVersion="6" minRefreshableVersion="5" showDrill="0" itemPrintTitles="1" createdVersion="6" indent="0" multipleFieldFilters="0" chartFormat="2" rowHeaderCaption=" Product" fieldListSortAscending="1">
  <location ref="F3:H14" firstHeaderRow="0" firstDataRow="1" firstDataCol="1"/>
  <pivotFields count="16">
    <pivotField outline="0" showAll="0"/>
    <pivotField numFmtId="167" outline="0" showAll="0">
      <items count="15">
        <item x="0"/>
        <item x="1"/>
        <item x="2"/>
        <item x="3"/>
        <item x="4"/>
        <item x="5"/>
        <item x="6"/>
        <item x="7"/>
        <item x="8"/>
        <item x="9"/>
        <item x="10"/>
        <item x="11"/>
        <item x="12"/>
        <item x="13"/>
        <item t="default"/>
      </items>
    </pivotField>
    <pivotField outline="0" showAll="0">
      <items count="9">
        <item x="6"/>
        <item x="0"/>
        <item x="1"/>
        <item x="4"/>
        <item x="2"/>
        <item x="3"/>
        <item x="5"/>
        <item x="7"/>
        <item t="default"/>
      </items>
    </pivotField>
    <pivotField outline="0" showAll="0">
      <items count="15">
        <item x="12"/>
        <item x="0"/>
        <item x="7"/>
        <item x="5"/>
        <item x="4"/>
        <item x="1"/>
        <item x="6"/>
        <item x="3"/>
        <item x="9"/>
        <item x="8"/>
        <item x="13"/>
        <item x="2"/>
        <item x="10"/>
        <item x="11"/>
        <item t="default"/>
      </items>
    </pivotField>
    <pivotField outline="0" showAll="0">
      <items count="15">
        <item x="2"/>
        <item x="0"/>
        <item x="3"/>
        <item x="13"/>
        <item x="10"/>
        <item x="6"/>
        <item x="8"/>
        <item x="1"/>
        <item x="12"/>
        <item x="7"/>
        <item x="11"/>
        <item x="9"/>
        <item x="5"/>
        <item x="4"/>
        <item t="default"/>
      </items>
    </pivotField>
    <pivotField axis="axisRow" outline="0" showAll="0" measureFilter="1">
      <items count="24">
        <item x="21"/>
        <item x="0"/>
        <item x="12"/>
        <item x="11"/>
        <item x="4"/>
        <item x="7"/>
        <item x="6"/>
        <item x="8"/>
        <item x="5"/>
        <item x="16"/>
        <item x="9"/>
        <item x="2"/>
        <item x="3"/>
        <item x="1"/>
        <item x="22"/>
        <item x="10"/>
        <item x="18"/>
        <item x="19"/>
        <item x="13"/>
        <item x="17"/>
        <item x="14"/>
        <item x="15"/>
        <item x="20"/>
        <item t="default"/>
      </items>
    </pivotField>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outline="0" showAll="0"/>
    <pivotField outline="0" showAll="0"/>
  </pivotFields>
  <rowFields count="1">
    <field x="5"/>
  </rowFields>
  <rowItems count="11">
    <i>
      <x v="1"/>
    </i>
    <i>
      <x v="2"/>
    </i>
    <i>
      <x v="5"/>
    </i>
    <i>
      <x v="7"/>
    </i>
    <i>
      <x v="8"/>
    </i>
    <i>
      <x v="9"/>
    </i>
    <i>
      <x v="10"/>
    </i>
    <i>
      <x v="11"/>
    </i>
    <i>
      <x v="17"/>
    </i>
    <i>
      <x v="18"/>
    </i>
    <i t="grand">
      <x/>
    </i>
  </rowItems>
  <colFields count="1">
    <field x="-2"/>
  </colFields>
  <colItems count="2">
    <i>
      <x/>
    </i>
    <i i="1">
      <x v="1"/>
    </i>
  </colItems>
  <dataFields count="2">
    <dataField name=" Sales" fld="6" baseField="0" baseItem="0" numFmtId="164"/>
    <dataField name="% Total" fld="6" showDataAs="percentOfTotal" baseField="4" baseItem="7" numFmtId="10"/>
  </dataFields>
  <formats count="12">
    <format dxfId="555">
      <pivotArea field="4" grandRow="1" outline="0" collapsedLevelsAreSubtotals="1">
        <references count="1">
          <reference field="4294967294" count="1" selected="0">
            <x v="0"/>
          </reference>
        </references>
      </pivotArea>
    </format>
    <format dxfId="554">
      <pivotArea field="4" grandRow="1" outline="0" collapsedLevelsAreSubtotals="1">
        <references count="1">
          <reference field="4294967294" count="1" selected="0">
            <x v="0"/>
          </reference>
        </references>
      </pivotArea>
    </format>
    <format dxfId="553">
      <pivotArea field="4" grandRow="1" outline="0" collapsedLevelsAreSubtotals="1">
        <references count="1">
          <reference field="4294967294" count="1" selected="0">
            <x v="0"/>
          </reference>
        </references>
      </pivotArea>
    </format>
    <format dxfId="552">
      <pivotArea field="4" grandRow="1" outline="0" collapsedLevelsAreSubtotals="1">
        <references count="1">
          <reference field="4294967294" count="1" selected="0">
            <x v="0"/>
          </reference>
        </references>
      </pivotArea>
    </format>
    <format dxfId="551">
      <pivotArea dataOnly="0" labelOnly="1" outline="0" fieldPosition="0">
        <references count="1">
          <reference field="4294967294" count="2">
            <x v="0"/>
            <x v="1"/>
          </reference>
        </references>
      </pivotArea>
    </format>
    <format dxfId="550">
      <pivotArea dataOnly="0" outline="0" fieldPosition="0">
        <references count="1">
          <reference field="4294967294" count="1">
            <x v="0"/>
          </reference>
        </references>
      </pivotArea>
    </format>
    <format dxfId="549">
      <pivotArea type="all" dataOnly="0" outline="0" fieldPosition="0"/>
    </format>
    <format dxfId="548">
      <pivotArea outline="0" collapsedLevelsAreSubtotals="1" fieldPosition="0"/>
    </format>
    <format dxfId="547">
      <pivotArea field="5" type="button" dataOnly="0" labelOnly="1" outline="0" axis="axisRow" fieldPosition="0"/>
    </format>
    <format dxfId="546">
      <pivotArea dataOnly="0" labelOnly="1" fieldPosition="0">
        <references count="1">
          <reference field="5" count="10">
            <x v="1"/>
            <x v="2"/>
            <x v="5"/>
            <x v="7"/>
            <x v="8"/>
            <x v="9"/>
            <x v="10"/>
            <x v="11"/>
            <x v="17"/>
            <x v="18"/>
          </reference>
        </references>
      </pivotArea>
    </format>
    <format dxfId="545">
      <pivotArea dataOnly="0" labelOnly="1" grandRow="1" outline="0" fieldPosition="0"/>
    </format>
    <format dxfId="544">
      <pivotArea dataOnly="0" labelOnly="1" outline="0" fieldPosition="0">
        <references count="1">
          <reference field="4294967294" count="2">
            <x v="0"/>
            <x v="1"/>
          </reference>
        </references>
      </pivotArea>
    </format>
  </formats>
  <chartFormats count="4">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1" format="2" series="1">
      <pivotArea type="data" outline="0" fieldPosition="0">
        <references count="1">
          <reference field="4294967294" count="1" selected="0">
            <x v="0"/>
          </reference>
        </references>
      </pivotArea>
    </chartFormat>
    <chartFormat chart="1" format="3" series="1">
      <pivotArea type="data" outline="0" fieldPosition="0">
        <references count="1">
          <reference field="4294967294" count="1" selected="0">
            <x v="1"/>
          </reference>
        </references>
      </pivotArea>
    </chartFormat>
  </chartFormats>
  <pivotTableStyleInfo name="Excel_PivotTable" showRowHeaders="1" showColHeaders="1" showRowStripes="0" showColStripes="0" showLastColumn="1"/>
  <filters count="1">
    <filter fld="5" type="count" evalOrder="-1" id="2"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81D37C8D-7D2B-47A9-BA36-77A9DAE94D7E}" name="pt_4a" cacheId="1" applyNumberFormats="0" applyBorderFormats="0" applyFontFormats="0" applyPatternFormats="0" applyAlignmentFormats="0" applyWidthHeightFormats="1" dataCaption="Values" updatedVersion="6" minRefreshableVersion="5" showDrill="0" itemPrintTitles="1" createdVersion="6" indent="0" multipleFieldFilters="0" chartFormat="5" rowHeaderCaption=" Category" fieldListSortAscending="1">
  <location ref="B3:D18" firstHeaderRow="0" firstDataRow="1" firstDataCol="1"/>
  <pivotFields count="16">
    <pivotField outline="0" showAll="0"/>
    <pivotField numFmtId="167" outline="0" showAll="0">
      <items count="15">
        <item x="0"/>
        <item x="1"/>
        <item x="2"/>
        <item x="3"/>
        <item x="4"/>
        <item x="5"/>
        <item x="6"/>
        <item x="7"/>
        <item x="8"/>
        <item x="9"/>
        <item x="10"/>
        <item x="11"/>
        <item x="12"/>
        <item x="13"/>
        <item t="default"/>
      </items>
    </pivotField>
    <pivotField outline="0" showAll="0">
      <items count="9">
        <item x="6"/>
        <item x="0"/>
        <item x="1"/>
        <item x="4"/>
        <item x="2"/>
        <item x="3"/>
        <item x="5"/>
        <item x="7"/>
        <item t="default"/>
      </items>
    </pivotField>
    <pivotField outline="0" showAll="0">
      <items count="15">
        <item x="12"/>
        <item x="0"/>
        <item x="7"/>
        <item x="5"/>
        <item x="4"/>
        <item x="1"/>
        <item x="6"/>
        <item x="3"/>
        <item x="9"/>
        <item x="8"/>
        <item x="13"/>
        <item x="2"/>
        <item x="10"/>
        <item x="11"/>
        <item t="default"/>
      </items>
    </pivotField>
    <pivotField axis="axisRow" outline="0" showAll="0" sortType="descending">
      <items count="15">
        <item x="2"/>
        <item x="0"/>
        <item x="3"/>
        <item x="13"/>
        <item x="10"/>
        <item x="6"/>
        <item x="8"/>
        <item x="1"/>
        <item x="12"/>
        <item x="7"/>
        <item x="11"/>
        <item x="9"/>
        <item x="5"/>
        <item x="4"/>
        <item t="default"/>
      </items>
      <autoSortScope>
        <pivotArea dataOnly="0" outline="0" fieldPosition="0">
          <references count="1">
            <reference field="4294967294" count="1" selected="0">
              <x v="0"/>
            </reference>
          </references>
        </pivotArea>
      </autoSortScope>
    </pivotField>
    <pivotField outline="0" showAll="0">
      <items count="24">
        <item x="21"/>
        <item x="0"/>
        <item x="12"/>
        <item x="11"/>
        <item x="4"/>
        <item x="7"/>
        <item x="6"/>
        <item x="8"/>
        <item x="5"/>
        <item x="16"/>
        <item x="9"/>
        <item x="2"/>
        <item x="3"/>
        <item x="1"/>
        <item x="22"/>
        <item x="10"/>
        <item x="18"/>
        <item x="19"/>
        <item x="13"/>
        <item x="17"/>
        <item x="14"/>
        <item x="15"/>
        <item x="20"/>
        <item t="default"/>
      </items>
    </pivotField>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outline="0" showAll="0"/>
    <pivotField outline="0" showAll="0"/>
  </pivotFields>
  <rowFields count="1">
    <field x="4"/>
  </rowFields>
  <rowItems count="15">
    <i>
      <x v="1"/>
    </i>
    <i>
      <x v="9"/>
    </i>
    <i>
      <x v="7"/>
    </i>
    <i>
      <x v="6"/>
    </i>
    <i>
      <x v="13"/>
    </i>
    <i>
      <x v="12"/>
    </i>
    <i>
      <x v="2"/>
    </i>
    <i>
      <x v="4"/>
    </i>
    <i>
      <x v="11"/>
    </i>
    <i>
      <x v="3"/>
    </i>
    <i>
      <x v="5"/>
    </i>
    <i>
      <x/>
    </i>
    <i>
      <x v="10"/>
    </i>
    <i>
      <x v="8"/>
    </i>
    <i t="grand">
      <x/>
    </i>
  </rowItems>
  <colFields count="1">
    <field x="-2"/>
  </colFields>
  <colItems count="2">
    <i>
      <x/>
    </i>
    <i i="1">
      <x v="1"/>
    </i>
  </colItems>
  <dataFields count="2">
    <dataField name=" Sales" fld="6" baseField="0" baseItem="0" numFmtId="164"/>
    <dataField name="% Total" fld="6" showDataAs="percentOfTotal" baseField="4" baseItem="7" numFmtId="10"/>
  </dataFields>
  <formats count="12">
    <format dxfId="567">
      <pivotArea field="4" grandRow="1" outline="0" collapsedLevelsAreSubtotals="1" axis="axisRow" fieldPosition="0">
        <references count="1">
          <reference field="4294967294" count="1" selected="0">
            <x v="0"/>
          </reference>
        </references>
      </pivotArea>
    </format>
    <format dxfId="566">
      <pivotArea field="4" grandRow="1" outline="0" collapsedLevelsAreSubtotals="1" axis="axisRow" fieldPosition="0">
        <references count="1">
          <reference field="4294967294" count="1" selected="0">
            <x v="0"/>
          </reference>
        </references>
      </pivotArea>
    </format>
    <format dxfId="565">
      <pivotArea field="4" grandRow="1" outline="0" collapsedLevelsAreSubtotals="1" axis="axisRow" fieldPosition="0">
        <references count="1">
          <reference field="4294967294" count="1" selected="0">
            <x v="0"/>
          </reference>
        </references>
      </pivotArea>
    </format>
    <format dxfId="564">
      <pivotArea field="4" grandRow="1" outline="0" collapsedLevelsAreSubtotals="1" axis="axisRow" fieldPosition="0">
        <references count="1">
          <reference field="4294967294" count="1" selected="0">
            <x v="0"/>
          </reference>
        </references>
      </pivotArea>
    </format>
    <format dxfId="563">
      <pivotArea dataOnly="0" labelOnly="1" outline="0" fieldPosition="0">
        <references count="1">
          <reference field="4294967294" count="2">
            <x v="0"/>
            <x v="1"/>
          </reference>
        </references>
      </pivotArea>
    </format>
    <format dxfId="562">
      <pivotArea outline="0" collapsedLevelsAreSubtotals="1" fieldPosition="0">
        <references count="2">
          <reference field="4294967294" count="1" selected="0">
            <x v="0"/>
          </reference>
          <reference field="4" count="0" selected="0"/>
        </references>
      </pivotArea>
    </format>
    <format dxfId="561">
      <pivotArea type="all" dataOnly="0" outline="0" fieldPosition="0"/>
    </format>
    <format dxfId="560">
      <pivotArea outline="0" collapsedLevelsAreSubtotals="1" fieldPosition="0"/>
    </format>
    <format dxfId="559">
      <pivotArea field="4" type="button" dataOnly="0" labelOnly="1" outline="0" axis="axisRow" fieldPosition="0"/>
    </format>
    <format dxfId="558">
      <pivotArea dataOnly="0" labelOnly="1" fieldPosition="0">
        <references count="1">
          <reference field="4" count="0"/>
        </references>
      </pivotArea>
    </format>
    <format dxfId="557">
      <pivotArea dataOnly="0" labelOnly="1" grandRow="1" outline="0" fieldPosition="0"/>
    </format>
    <format dxfId="556">
      <pivotArea dataOnly="0" labelOnly="1" outline="0" fieldPosition="0">
        <references count="1">
          <reference field="4294967294" count="2">
            <x v="0"/>
            <x v="1"/>
          </reference>
        </references>
      </pivotArea>
    </format>
  </format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3" format="4" series="1">
      <pivotArea type="data" outline="0" fieldPosition="0">
        <references count="1">
          <reference field="4294967294" count="1" selected="0">
            <x v="0"/>
          </reference>
        </references>
      </pivotArea>
    </chartFormat>
    <chartFormat chart="3" format="5" series="1">
      <pivotArea type="data" outline="0" fieldPosition="0">
        <references count="1">
          <reference field="4294967294" count="1" selected="0">
            <x v="1"/>
          </reference>
        </references>
      </pivotArea>
    </chartFormat>
    <chartFormat chart="4" format="2" series="1">
      <pivotArea type="data" outline="0" fieldPosition="0">
        <references count="1">
          <reference field="4294967294" count="1" selected="0">
            <x v="0"/>
          </reference>
        </references>
      </pivotArea>
    </chartFormat>
    <chartFormat chart="4" format="3" series="1">
      <pivotArea type="data" outline="0" fieldPosition="0">
        <references count="1">
          <reference field="4294967294" count="1" selected="0">
            <x v="1"/>
          </reference>
        </references>
      </pivotArea>
    </chartFormat>
  </chartFormats>
  <pivotTableStyleInfo name="Excel_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81D37C8D-7D2B-47A9-BA36-77A9DAE94D7E}" name="pt_4d" cacheId="1" applyNumberFormats="0" applyBorderFormats="0" applyFontFormats="0" applyPatternFormats="0" applyAlignmentFormats="0" applyWidthHeightFormats="1" dataCaption="Values" updatedVersion="6" minRefreshableVersion="5" showDrill="0" itemPrintTitles="1" createdVersion="6" indent="0" multipleFieldFilters="0" chartFormat="2" rowHeaderCaption="Sales Rep" fieldListSortAscending="1">
  <location ref="N3:P12" firstHeaderRow="0" firstDataRow="1" firstDataCol="1"/>
  <pivotFields count="16">
    <pivotField outline="0" showAll="0"/>
    <pivotField numFmtId="167" outline="0" showAll="0">
      <items count="15">
        <item x="0"/>
        <item x="1"/>
        <item x="2"/>
        <item x="3"/>
        <item x="4"/>
        <item x="5"/>
        <item x="6"/>
        <item x="7"/>
        <item x="8"/>
        <item x="9"/>
        <item x="10"/>
        <item x="11"/>
        <item x="12"/>
        <item x="13"/>
        <item t="default"/>
      </items>
    </pivotField>
    <pivotField axis="axisRow" outline="0" showAll="0">
      <items count="9">
        <item x="6"/>
        <item x="0"/>
        <item x="1"/>
        <item x="4"/>
        <item x="2"/>
        <item x="3"/>
        <item x="5"/>
        <item x="7"/>
        <item t="default"/>
      </items>
    </pivotField>
    <pivotField outline="0" showAll="0">
      <items count="15">
        <item x="12"/>
        <item x="0"/>
        <item x="7"/>
        <item x="5"/>
        <item x="4"/>
        <item x="1"/>
        <item x="6"/>
        <item x="3"/>
        <item x="9"/>
        <item x="8"/>
        <item x="13"/>
        <item x="2"/>
        <item x="10"/>
        <item x="11"/>
        <item t="default"/>
      </items>
    </pivotField>
    <pivotField outline="0" showAll="0">
      <items count="15">
        <item x="2"/>
        <item x="0"/>
        <item x="3"/>
        <item x="13"/>
        <item x="10"/>
        <item x="6"/>
        <item x="8"/>
        <item x="1"/>
        <item x="12"/>
        <item x="7"/>
        <item x="11"/>
        <item x="9"/>
        <item x="5"/>
        <item x="4"/>
        <item t="default"/>
      </items>
    </pivotField>
    <pivotField outline="0" showAll="0">
      <items count="24">
        <item x="21"/>
        <item x="0"/>
        <item x="12"/>
        <item x="11"/>
        <item x="4"/>
        <item x="7"/>
        <item x="6"/>
        <item x="8"/>
        <item x="5"/>
        <item x="16"/>
        <item x="9"/>
        <item x="2"/>
        <item x="3"/>
        <item x="1"/>
        <item x="22"/>
        <item x="10"/>
        <item x="18"/>
        <item x="19"/>
        <item x="13"/>
        <item x="17"/>
        <item x="14"/>
        <item x="15"/>
        <item x="20"/>
        <item t="default"/>
      </items>
    </pivotField>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outline="0" showAll="0"/>
    <pivotField outline="0" showAll="0"/>
  </pivotFields>
  <rowFields count="1">
    <field x="2"/>
  </rowFields>
  <rowItems count="9">
    <i>
      <x/>
    </i>
    <i>
      <x v="1"/>
    </i>
    <i>
      <x v="2"/>
    </i>
    <i>
      <x v="3"/>
    </i>
    <i>
      <x v="4"/>
    </i>
    <i>
      <x v="5"/>
    </i>
    <i>
      <x v="6"/>
    </i>
    <i>
      <x v="7"/>
    </i>
    <i t="grand">
      <x/>
    </i>
  </rowItems>
  <colFields count="1">
    <field x="-2"/>
  </colFields>
  <colItems count="2">
    <i>
      <x/>
    </i>
    <i i="1">
      <x v="1"/>
    </i>
  </colItems>
  <dataFields count="2">
    <dataField name=" Sales" fld="6" baseField="0" baseItem="0" numFmtId="164"/>
    <dataField name="% Total" fld="6" showDataAs="percentOfTotal" baseField="4" baseItem="7" numFmtId="10"/>
  </dataFields>
  <formats count="12">
    <format dxfId="579">
      <pivotArea field="4" grandRow="1" outline="0" collapsedLevelsAreSubtotals="1">
        <references count="1">
          <reference field="4294967294" count="1" selected="0">
            <x v="0"/>
          </reference>
        </references>
      </pivotArea>
    </format>
    <format dxfId="578">
      <pivotArea field="4" grandRow="1" outline="0" collapsedLevelsAreSubtotals="1">
        <references count="1">
          <reference field="4294967294" count="1" selected="0">
            <x v="0"/>
          </reference>
        </references>
      </pivotArea>
    </format>
    <format dxfId="577">
      <pivotArea field="4" grandRow="1" outline="0" collapsedLevelsAreSubtotals="1">
        <references count="1">
          <reference field="4294967294" count="1" selected="0">
            <x v="0"/>
          </reference>
        </references>
      </pivotArea>
    </format>
    <format dxfId="576">
      <pivotArea field="4" grandRow="1" outline="0" collapsedLevelsAreSubtotals="1">
        <references count="1">
          <reference field="4294967294" count="1" selected="0">
            <x v="0"/>
          </reference>
        </references>
      </pivotArea>
    </format>
    <format dxfId="575">
      <pivotArea dataOnly="0" labelOnly="1" outline="0" fieldPosition="0">
        <references count="1">
          <reference field="4294967294" count="2">
            <x v="0"/>
            <x v="1"/>
          </reference>
        </references>
      </pivotArea>
    </format>
    <format dxfId="574">
      <pivotArea dataOnly="0" outline="0" fieldPosition="0">
        <references count="1">
          <reference field="4294967294" count="1">
            <x v="0"/>
          </reference>
        </references>
      </pivotArea>
    </format>
    <format dxfId="573">
      <pivotArea type="all" dataOnly="0" outline="0" fieldPosition="0"/>
    </format>
    <format dxfId="572">
      <pivotArea outline="0" collapsedLevelsAreSubtotals="1" fieldPosition="0"/>
    </format>
    <format dxfId="571">
      <pivotArea field="2" type="button" dataOnly="0" labelOnly="1" outline="0" axis="axisRow" fieldPosition="0"/>
    </format>
    <format dxfId="570">
      <pivotArea dataOnly="0" labelOnly="1" fieldPosition="0">
        <references count="1">
          <reference field="2" count="0"/>
        </references>
      </pivotArea>
    </format>
    <format dxfId="569">
      <pivotArea dataOnly="0" labelOnly="1" grandRow="1" outline="0" fieldPosition="0"/>
    </format>
    <format dxfId="568">
      <pivotArea dataOnly="0" labelOnly="1" outline="0" fieldPosition="0">
        <references count="1">
          <reference field="4294967294" count="2">
            <x v="0"/>
            <x v="1"/>
          </reference>
        </references>
      </pivotArea>
    </format>
  </formats>
  <chartFormats count="4">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1" format="2" series="1">
      <pivotArea type="data" outline="0" fieldPosition="0">
        <references count="1">
          <reference field="4294967294" count="1" selected="0">
            <x v="0"/>
          </reference>
        </references>
      </pivotArea>
    </chartFormat>
    <chartFormat chart="1" format="3" series="1">
      <pivotArea type="data" outline="0" fieldPosition="0">
        <references count="1">
          <reference field="4294967294" count="1" selected="0">
            <x v="1"/>
          </reference>
        </references>
      </pivotArea>
    </chartFormat>
  </chartFormats>
  <pivotTableStyleInfo name="Excel_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81D37C8D-7D2B-47A9-BA36-77A9DAE94D7E}" name="pt_4c" cacheId="1" applyNumberFormats="0" applyBorderFormats="0" applyFontFormats="0" applyPatternFormats="0" applyAlignmentFormats="0" applyWidthHeightFormats="1" dataCaption="Values" updatedVersion="6" minRefreshableVersion="5" showDrill="0" itemPrintTitles="1" createdVersion="6" indent="0" multipleFieldFilters="0" chartFormat="2" rowHeaderCaption=" Company" fieldListSortAscending="1">
  <location ref="J3:L18" firstHeaderRow="0" firstDataRow="1" firstDataCol="1"/>
  <pivotFields count="16">
    <pivotField outline="0" showAll="0"/>
    <pivotField numFmtId="167" outline="0" showAll="0">
      <items count="15">
        <item x="0"/>
        <item x="1"/>
        <item x="2"/>
        <item x="3"/>
        <item x="4"/>
        <item x="5"/>
        <item x="6"/>
        <item x="7"/>
        <item x="8"/>
        <item x="9"/>
        <item x="10"/>
        <item x="11"/>
        <item x="12"/>
        <item x="13"/>
        <item t="default"/>
      </items>
    </pivotField>
    <pivotField outline="0" showAll="0">
      <items count="9">
        <item x="6"/>
        <item x="0"/>
        <item x="1"/>
        <item x="4"/>
        <item x="2"/>
        <item x="3"/>
        <item x="5"/>
        <item x="7"/>
        <item t="default"/>
      </items>
    </pivotField>
    <pivotField axis="axisRow" outline="0" showAll="0">
      <items count="15">
        <item x="12"/>
        <item x="0"/>
        <item x="7"/>
        <item x="5"/>
        <item x="4"/>
        <item x="1"/>
        <item x="6"/>
        <item x="3"/>
        <item x="9"/>
        <item x="8"/>
        <item x="13"/>
        <item x="2"/>
        <item x="10"/>
        <item x="11"/>
        <item t="default"/>
      </items>
    </pivotField>
    <pivotField outline="0" showAll="0">
      <items count="15">
        <item x="2"/>
        <item x="0"/>
        <item x="3"/>
        <item x="13"/>
        <item x="10"/>
        <item x="6"/>
        <item x="8"/>
        <item x="1"/>
        <item x="12"/>
        <item x="7"/>
        <item x="11"/>
        <item x="9"/>
        <item x="5"/>
        <item x="4"/>
        <item t="default"/>
      </items>
    </pivotField>
    <pivotField outline="0" showAll="0">
      <items count="24">
        <item x="21"/>
        <item x="0"/>
        <item x="12"/>
        <item x="11"/>
        <item x="4"/>
        <item x="7"/>
        <item x="6"/>
        <item x="8"/>
        <item x="5"/>
        <item x="16"/>
        <item x="9"/>
        <item x="2"/>
        <item x="3"/>
        <item x="1"/>
        <item x="22"/>
        <item x="10"/>
        <item x="18"/>
        <item x="19"/>
        <item x="13"/>
        <item x="17"/>
        <item x="14"/>
        <item x="15"/>
        <item x="20"/>
        <item t="default"/>
      </items>
    </pivotField>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outline="0" showAll="0"/>
    <pivotField outline="0" showAll="0"/>
  </pivotFields>
  <rowFields count="1">
    <field x="3"/>
  </rowFields>
  <rowItems count="15">
    <i>
      <x/>
    </i>
    <i>
      <x v="1"/>
    </i>
    <i>
      <x v="2"/>
    </i>
    <i>
      <x v="3"/>
    </i>
    <i>
      <x v="4"/>
    </i>
    <i>
      <x v="5"/>
    </i>
    <i>
      <x v="6"/>
    </i>
    <i>
      <x v="7"/>
    </i>
    <i>
      <x v="8"/>
    </i>
    <i>
      <x v="9"/>
    </i>
    <i>
      <x v="10"/>
    </i>
    <i>
      <x v="11"/>
    </i>
    <i>
      <x v="12"/>
    </i>
    <i>
      <x v="13"/>
    </i>
    <i t="grand">
      <x/>
    </i>
  </rowItems>
  <colFields count="1">
    <field x="-2"/>
  </colFields>
  <colItems count="2">
    <i>
      <x/>
    </i>
    <i i="1">
      <x v="1"/>
    </i>
  </colItems>
  <dataFields count="2">
    <dataField name=" Sales" fld="6" baseField="0" baseItem="0" numFmtId="164"/>
    <dataField name="% Total" fld="6" showDataAs="percentOfTotal" baseField="4" baseItem="7" numFmtId="10"/>
  </dataFields>
  <formats count="12">
    <format dxfId="591">
      <pivotArea field="4" grandRow="1" outline="0" collapsedLevelsAreSubtotals="1">
        <references count="1">
          <reference field="4294967294" count="1" selected="0">
            <x v="0"/>
          </reference>
        </references>
      </pivotArea>
    </format>
    <format dxfId="590">
      <pivotArea field="4" grandRow="1" outline="0" collapsedLevelsAreSubtotals="1">
        <references count="1">
          <reference field="4294967294" count="1" selected="0">
            <x v="0"/>
          </reference>
        </references>
      </pivotArea>
    </format>
    <format dxfId="589">
      <pivotArea field="4" grandRow="1" outline="0" collapsedLevelsAreSubtotals="1">
        <references count="1">
          <reference field="4294967294" count="1" selected="0">
            <x v="0"/>
          </reference>
        </references>
      </pivotArea>
    </format>
    <format dxfId="588">
      <pivotArea field="4" grandRow="1" outline="0" collapsedLevelsAreSubtotals="1">
        <references count="1">
          <reference field="4294967294" count="1" selected="0">
            <x v="0"/>
          </reference>
        </references>
      </pivotArea>
    </format>
    <format dxfId="587">
      <pivotArea dataOnly="0" labelOnly="1" outline="0" fieldPosition="0">
        <references count="1">
          <reference field="4294967294" count="2">
            <x v="0"/>
            <x v="1"/>
          </reference>
        </references>
      </pivotArea>
    </format>
    <format dxfId="586">
      <pivotArea dataOnly="0" outline="0" fieldPosition="0">
        <references count="1">
          <reference field="4294967294" count="1">
            <x v="0"/>
          </reference>
        </references>
      </pivotArea>
    </format>
    <format dxfId="585">
      <pivotArea type="all" dataOnly="0" outline="0" fieldPosition="0"/>
    </format>
    <format dxfId="584">
      <pivotArea outline="0" collapsedLevelsAreSubtotals="1" fieldPosition="0"/>
    </format>
    <format dxfId="583">
      <pivotArea field="3" type="button" dataOnly="0" labelOnly="1" outline="0" axis="axisRow" fieldPosition="0"/>
    </format>
    <format dxfId="582">
      <pivotArea dataOnly="0" labelOnly="1" fieldPosition="0">
        <references count="1">
          <reference field="3" count="0"/>
        </references>
      </pivotArea>
    </format>
    <format dxfId="581">
      <pivotArea dataOnly="0" labelOnly="1" grandRow="1" outline="0" fieldPosition="0"/>
    </format>
    <format dxfId="580">
      <pivotArea dataOnly="0" labelOnly="1" outline="0" fieldPosition="0">
        <references count="1">
          <reference field="4294967294" count="2">
            <x v="0"/>
            <x v="1"/>
          </reference>
        </references>
      </pivotArea>
    </format>
  </formats>
  <chartFormats count="4">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1" format="2" series="1">
      <pivotArea type="data" outline="0" fieldPosition="0">
        <references count="1">
          <reference field="4294967294" count="1" selected="0">
            <x v="0"/>
          </reference>
        </references>
      </pivotArea>
    </chartFormat>
    <chartFormat chart="1" format="3" series="1">
      <pivotArea type="data" outline="0" fieldPosition="0">
        <references count="1">
          <reference field="4294967294" count="1" selected="0">
            <x v="1"/>
          </reference>
        </references>
      </pivotArea>
    </chartFormat>
  </chartFormats>
  <pivotTableStyleInfo name="Excel_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A0ADBA21-C7A2-49A8-8D19-6C3AD8D1A688}" name="PivotTable4" cacheId="1" applyNumberFormats="0" applyBorderFormats="0" applyFontFormats="0" applyPatternFormats="0" applyAlignmentFormats="0" applyWidthHeightFormats="1" dataCaption="Values" updatedVersion="8" minRefreshableVersion="3" showDrill="0" itemPrintTitles="1" createdVersion="6" indent="0" multipleFieldFilters="0" chartFormat="4" rowHeaderCaption="Product Activity" fieldListSortAscending="1">
  <location ref="F19:H23" firstHeaderRow="0" firstDataRow="1" firstDataCol="1"/>
  <pivotFields count="16">
    <pivotField outline="0" showAll="0"/>
    <pivotField numFmtId="14" outline="0" showAll="0">
      <items count="15">
        <item h="1" x="0"/>
        <item h="1" x="1"/>
        <item x="2"/>
        <item h="1" x="3"/>
        <item h="1" x="4"/>
        <item h="1" x="5"/>
        <item h="1" x="6"/>
        <item h="1" x="7"/>
        <item h="1" x="8"/>
        <item h="1" x="9"/>
        <item h="1" x="10"/>
        <item h="1" x="11"/>
        <item h="1" x="12"/>
        <item h="1" x="13"/>
        <item t="default"/>
      </items>
    </pivotField>
    <pivotField outline="0" showAll="0">
      <items count="9">
        <item x="6"/>
        <item x="0"/>
        <item x="1"/>
        <item x="4"/>
        <item x="2"/>
        <item x="3"/>
        <item x="5"/>
        <item x="7"/>
        <item t="default"/>
      </items>
    </pivotField>
    <pivotField outline="0" showAll="0">
      <items count="15">
        <item x="12"/>
        <item x="0"/>
        <item x="7"/>
        <item x="5"/>
        <item x="4"/>
        <item x="1"/>
        <item x="6"/>
        <item x="3"/>
        <item x="9"/>
        <item x="8"/>
        <item x="13"/>
        <item x="2"/>
        <item x="10"/>
        <item x="11"/>
        <item t="default"/>
      </items>
    </pivotField>
    <pivotField outline="0" showAll="0">
      <items count="15">
        <item x="2"/>
        <item x="0"/>
        <item x="3"/>
        <item x="13"/>
        <item x="10"/>
        <item x="6"/>
        <item x="8"/>
        <item x="1"/>
        <item x="12"/>
        <item x="7"/>
        <item x="11"/>
        <item x="9"/>
        <item x="5"/>
        <item x="4"/>
        <item t="default"/>
      </items>
    </pivotField>
    <pivotField axis="axisRow" outline="0" showAll="0" measureFilter="1" sortType="descending">
      <items count="24">
        <item x="0"/>
        <item x="1"/>
        <item x="3"/>
        <item x="2"/>
        <item x="4"/>
        <item x="5"/>
        <item x="6"/>
        <item x="7"/>
        <item x="8"/>
        <item x="9"/>
        <item x="10"/>
        <item x="12"/>
        <item x="11"/>
        <item x="16"/>
        <item x="14"/>
        <item x="13"/>
        <item x="15"/>
        <item x="17"/>
        <item x="22"/>
        <item x="21"/>
        <item x="20"/>
        <item x="19"/>
        <item x="18"/>
        <item t="default"/>
      </items>
      <autoSortScope>
        <pivotArea dataOnly="0" outline="0" fieldPosition="0">
          <references count="1">
            <reference field="4294967294" count="1" selected="0">
              <x v="0"/>
            </reference>
          </references>
        </pivotArea>
      </autoSortScope>
    </pivotField>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showAll="0"/>
    <pivotField outline="0" showAll="0"/>
  </pivotFields>
  <rowFields count="1">
    <field x="5"/>
  </rowFields>
  <rowItems count="4">
    <i>
      <x v="8"/>
    </i>
    <i>
      <x v="6"/>
    </i>
    <i>
      <x v="7"/>
    </i>
    <i t="grand">
      <x/>
    </i>
  </rowItems>
  <colFields count="1">
    <field x="-2"/>
  </colFields>
  <colItems count="2">
    <i>
      <x/>
    </i>
    <i i="1">
      <x v="1"/>
    </i>
  </colItems>
  <dataFields count="2">
    <dataField name="Total Sales" fld="6" baseField="0" baseItem="0" numFmtId="164"/>
    <dataField name="% of Total" fld="6" showDataAs="percentOfTotal" baseField="5" baseItem="17" numFmtId="166"/>
  </dataFields>
  <formats count="15">
    <format dxfId="497">
      <pivotArea grandRow="1" outline="0" collapsedLevelsAreSubtotals="1" fieldPosition="0"/>
    </format>
    <format dxfId="496">
      <pivotArea outline="0" fieldPosition="0">
        <references count="1">
          <reference field="4294967294" count="1">
            <x v="1"/>
          </reference>
        </references>
      </pivotArea>
    </format>
    <format dxfId="495">
      <pivotArea dataOnly="0" labelOnly="1" outline="0" fieldPosition="0">
        <references count="1">
          <reference field="4294967294" count="1">
            <x v="1"/>
          </reference>
        </references>
      </pivotArea>
    </format>
    <format dxfId="494">
      <pivotArea dataOnly="0" labelOnly="1" outline="0" fieldPosition="0">
        <references count="1">
          <reference field="4294967294" count="1">
            <x v="0"/>
          </reference>
        </references>
      </pivotArea>
    </format>
    <format dxfId="493">
      <pivotArea type="all" dataOnly="0" outline="0" fieldPosition="0"/>
    </format>
    <format dxfId="492">
      <pivotArea outline="0" collapsedLevelsAreSubtotals="1" fieldPosition="0"/>
    </format>
    <format dxfId="491">
      <pivotArea field="5" type="button" dataOnly="0" labelOnly="1" outline="0" axis="axisRow" fieldPosition="0"/>
    </format>
    <format dxfId="490">
      <pivotArea dataOnly="0" labelOnly="1" fieldPosition="0">
        <references count="1">
          <reference field="5" count="10">
            <x v="0"/>
            <x v="3"/>
            <x v="5"/>
            <x v="7"/>
            <x v="8"/>
            <x v="9"/>
            <x v="11"/>
            <x v="13"/>
            <x v="15"/>
            <x v="21"/>
          </reference>
        </references>
      </pivotArea>
    </format>
    <format dxfId="489">
      <pivotArea dataOnly="0" labelOnly="1" grandRow="1" outline="0" fieldPosition="0"/>
    </format>
    <format dxfId="488">
      <pivotArea dataOnly="0" labelOnly="1" outline="0" fieldPosition="0">
        <references count="1">
          <reference field="4294967294" count="2">
            <x v="0"/>
            <x v="1"/>
          </reference>
        </references>
      </pivotArea>
    </format>
    <format dxfId="487">
      <pivotArea dataOnly="0" outline="0" fieldPosition="0">
        <references count="1">
          <reference field="5" count="10">
            <x v="0"/>
            <x v="3"/>
            <x v="5"/>
            <x v="7"/>
            <x v="8"/>
            <x v="9"/>
            <x v="11"/>
            <x v="13"/>
            <x v="15"/>
            <x v="21"/>
          </reference>
        </references>
      </pivotArea>
    </format>
    <format dxfId="486">
      <pivotArea outline="0" collapsedLevelsAreSubtotals="1" fieldPosition="0">
        <references count="1">
          <reference field="5" count="10" selected="0">
            <x v="0"/>
            <x v="3"/>
            <x v="5"/>
            <x v="7"/>
            <x v="8"/>
            <x v="9"/>
            <x v="11"/>
            <x v="13"/>
            <x v="15"/>
            <x v="21"/>
          </reference>
        </references>
      </pivotArea>
    </format>
    <format dxfId="485">
      <pivotArea field="5" type="button" dataOnly="0" labelOnly="1" outline="0" axis="axisRow" fieldPosition="0"/>
    </format>
    <format dxfId="484">
      <pivotArea dataOnly="0" labelOnly="1" fieldPosition="0">
        <references count="1">
          <reference field="5" count="10">
            <x v="0"/>
            <x v="3"/>
            <x v="5"/>
            <x v="7"/>
            <x v="8"/>
            <x v="9"/>
            <x v="11"/>
            <x v="13"/>
            <x v="15"/>
            <x v="21"/>
          </reference>
        </references>
      </pivotArea>
    </format>
    <format dxfId="483">
      <pivotArea dataOnly="0" labelOnly="1" outline="0" fieldPosition="0">
        <references count="1">
          <reference field="4294967294" count="2">
            <x v="0"/>
            <x v="1"/>
          </reference>
        </references>
      </pivotArea>
    </format>
  </formats>
  <chartFormats count="4">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3" format="4" series="1">
      <pivotArea type="data" outline="0" fieldPosition="0">
        <references count="1">
          <reference field="4294967294" count="1" selected="0">
            <x v="0"/>
          </reference>
        </references>
      </pivotArea>
    </chartFormat>
    <chartFormat chart="3" format="5" series="1">
      <pivotArea type="data" outline="0" fieldPosition="0">
        <references count="1">
          <reference field="4294967294" count="1" selected="0">
            <x v="1"/>
          </reference>
        </references>
      </pivotArea>
    </chartFormat>
  </chartFormats>
  <pivotTableStyleInfo name="Excel_PivotTable" showRowHeaders="1" showColHeaders="1" showRowStripes="0" showColStripes="0" showLastColumn="1"/>
  <filters count="1">
    <filter fld="5" type="count" evalOrder="-1" id="1"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A0ADBA21-C7A2-49A8-8D19-6C3AD8D1A688}" name="PivotTable10" cacheId="1" applyNumberFormats="0" applyBorderFormats="0" applyFontFormats="0" applyPatternFormats="0" applyAlignmentFormats="0" applyWidthHeightFormats="1" dataCaption="Values" updatedVersion="8" minRefreshableVersion="3" showDrill="0" rowGrandTotals="0" colGrandTotals="0" itemPrintTitles="1" createdVersion="6" indent="0" multipleFieldFilters="0" chartFormat="1" rowHeaderCaption="Sales Rep Activity" fieldListSortAscending="1">
  <location ref="K3:L4" firstHeaderRow="1" firstDataRow="1" firstDataCol="1"/>
  <pivotFields count="16">
    <pivotField outline="0" showAll="0"/>
    <pivotField numFmtId="14" outline="0" showAll="0">
      <items count="15">
        <item h="1" x="0"/>
        <item h="1" x="1"/>
        <item x="2"/>
        <item h="1" x="3"/>
        <item h="1" x="4"/>
        <item h="1" x="5"/>
        <item h="1" x="6"/>
        <item h="1" x="7"/>
        <item h="1" x="8"/>
        <item h="1" x="9"/>
        <item h="1" x="10"/>
        <item h="1" x="11"/>
        <item h="1" x="12"/>
        <item h="1" x="13"/>
        <item t="default"/>
      </items>
    </pivotField>
    <pivotField axis="axisRow" outline="0" showAll="0" measureFilter="1" sortType="descending">
      <items count="9">
        <item x="6"/>
        <item x="0"/>
        <item x="1"/>
        <item x="4"/>
        <item x="2"/>
        <item x="3"/>
        <item x="5"/>
        <item x="7"/>
        <item t="default"/>
      </items>
      <autoSortScope>
        <pivotArea dataOnly="0" outline="0" fieldPosition="0">
          <references count="1">
            <reference field="4294967294" count="1" selected="0">
              <x v="0"/>
            </reference>
          </references>
        </pivotArea>
      </autoSortScope>
    </pivotField>
    <pivotField outline="0" showAll="0">
      <items count="15">
        <item x="12"/>
        <item x="0"/>
        <item x="7"/>
        <item x="5"/>
        <item x="4"/>
        <item x="1"/>
        <item x="6"/>
        <item x="3"/>
        <item x="9"/>
        <item x="8"/>
        <item x="13"/>
        <item x="2"/>
        <item x="10"/>
        <item x="11"/>
        <item t="default"/>
      </items>
    </pivotField>
    <pivotField outline="0" showAll="0">
      <items count="15">
        <item x="2"/>
        <item x="0"/>
        <item x="3"/>
        <item x="13"/>
        <item x="10"/>
        <item x="6"/>
        <item x="8"/>
        <item x="1"/>
        <item x="12"/>
        <item x="7"/>
        <item x="11"/>
        <item x="9"/>
        <item x="5"/>
        <item x="4"/>
        <item t="default"/>
      </items>
    </pivotField>
    <pivotField outline="0" showAll="0" measureFilter="1">
      <items count="24">
        <item x="21"/>
        <item x="0"/>
        <item x="12"/>
        <item x="11"/>
        <item x="4"/>
        <item x="7"/>
        <item x="6"/>
        <item x="8"/>
        <item x="5"/>
        <item x="16"/>
        <item x="9"/>
        <item x="2"/>
        <item x="3"/>
        <item x="1"/>
        <item x="22"/>
        <item x="10"/>
        <item x="18"/>
        <item x="19"/>
        <item x="13"/>
        <item x="17"/>
        <item x="14"/>
        <item x="15"/>
        <item x="20"/>
        <item t="default"/>
      </items>
    </pivotField>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showAll="0"/>
    <pivotField outline="0" showAll="0"/>
  </pivotFields>
  <rowFields count="1">
    <field x="2"/>
  </rowFields>
  <rowItems count="1">
    <i>
      <x v="4"/>
    </i>
  </rowItems>
  <colItems count="1">
    <i/>
  </colItems>
  <dataFields count="1">
    <dataField name="Total Sales" fld="6" baseField="0" baseItem="0" numFmtId="164"/>
  </dataFields>
  <formats count="10">
    <format dxfId="507">
      <pivotArea grandRow="1" outline="0" collapsedLevelsAreSubtotals="1" fieldPosition="0"/>
    </format>
    <format dxfId="506">
      <pivotArea dataOnly="0" labelOnly="1" outline="0" fieldPosition="0">
        <references count="1">
          <reference field="4294967294" count="1">
            <x v="0"/>
          </reference>
        </references>
      </pivotArea>
    </format>
    <format dxfId="505">
      <pivotArea type="all" dataOnly="0" outline="0" fieldPosition="0"/>
    </format>
    <format dxfId="504">
      <pivotArea outline="0" collapsedLevelsAreSubtotals="1" fieldPosition="0"/>
    </format>
    <format dxfId="503">
      <pivotArea field="2" type="button" dataOnly="0" labelOnly="1" outline="0" axis="axisRow" fieldPosition="0"/>
    </format>
    <format dxfId="502">
      <pivotArea dataOnly="0" labelOnly="1" fieldPosition="0">
        <references count="1">
          <reference field="2" count="0"/>
        </references>
      </pivotArea>
    </format>
    <format dxfId="501">
      <pivotArea dataOnly="0" labelOnly="1" grandRow="1" outline="0" fieldPosition="0"/>
    </format>
    <format dxfId="500">
      <pivotArea dataOnly="0" labelOnly="1" outline="0" fieldPosition="0">
        <references count="1">
          <reference field="4294967294" count="1">
            <x v="0"/>
          </reference>
        </references>
      </pivotArea>
    </format>
    <format dxfId="499">
      <pivotArea outline="0" collapsedLevelsAreSubtotals="1" fieldPosition="0">
        <references count="1">
          <reference field="2" count="0" selected="0"/>
        </references>
      </pivotArea>
    </format>
    <format dxfId="498">
      <pivotArea dataOnly="0" labelOnly="1" fieldPosition="0">
        <references count="1">
          <reference field="2" count="0"/>
        </references>
      </pivotArea>
    </format>
  </formats>
  <chartFormats count="1">
    <chartFormat chart="0" format="0" series="1">
      <pivotArea type="data" outline="0" fieldPosition="0">
        <references count="1">
          <reference field="4294967294" count="1" selected="0">
            <x v="0"/>
          </reference>
        </references>
      </pivotArea>
    </chartFormat>
  </chartFormats>
  <pivotTableStyleInfo name="Excel_PivotTable" showRowHeaders="1" showColHeaders="1" showRowStripes="0" showColStripes="0" showLastColumn="1"/>
  <filters count="2">
    <filter fld="5" type="count" evalOrder="-1" id="1" iMeasureFld="0">
      <autoFilter ref="A1">
        <filterColumn colId="0">
          <top10 val="10" filterVal="10"/>
        </filterColumn>
      </autoFilter>
    </filter>
    <filter fld="2" type="count" evalOrder="-1" id="2" iMeasureFld="0">
      <autoFilter ref="A1">
        <filterColumn colId="0">
          <top10 val="1" filterVal="1"/>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A0ADBA21-C7A2-49A8-8D19-6C3AD8D1A688}" name="pt_Top10_Categories1" cacheId="1" applyNumberFormats="0" applyBorderFormats="0" applyFontFormats="0" applyPatternFormats="0" applyAlignmentFormats="0" applyWidthHeightFormats="1" dataCaption="Values" updatedVersion="8" minRefreshableVersion="3" showDrill="0" itemPrintTitles="1" createdVersion="6" indent="0" multipleFieldFilters="0" chartFormat="1" rowHeaderCaption="Category Activity" fieldListSortAscending="1">
  <location ref="B19:D23" firstHeaderRow="0" firstDataRow="1" firstDataCol="1"/>
  <pivotFields count="16">
    <pivotField outline="0" showAll="0"/>
    <pivotField numFmtId="14" outline="0" showAll="0">
      <items count="15">
        <item h="1" x="0"/>
        <item h="1" x="1"/>
        <item x="2"/>
        <item h="1" x="3"/>
        <item h="1" x="4"/>
        <item h="1" x="5"/>
        <item h="1" x="6"/>
        <item h="1" x="7"/>
        <item h="1" x="8"/>
        <item h="1" x="9"/>
        <item h="1" x="10"/>
        <item h="1" x="11"/>
        <item h="1" x="12"/>
        <item h="1" x="13"/>
        <item t="default"/>
      </items>
    </pivotField>
    <pivotField outline="0" showAll="0">
      <items count="9">
        <item x="6"/>
        <item x="0"/>
        <item x="1"/>
        <item x="4"/>
        <item x="2"/>
        <item x="3"/>
        <item x="5"/>
        <item x="7"/>
        <item t="default"/>
      </items>
    </pivotField>
    <pivotField outline="0" showAll="0">
      <items count="15">
        <item x="12"/>
        <item x="0"/>
        <item x="7"/>
        <item x="5"/>
        <item x="4"/>
        <item x="1"/>
        <item x="6"/>
        <item x="3"/>
        <item x="9"/>
        <item x="8"/>
        <item x="13"/>
        <item x="2"/>
        <item x="10"/>
        <item x="11"/>
        <item t="default"/>
      </items>
    </pivotField>
    <pivotField axis="axisRow" outline="0" showAll="0" sortType="descending">
      <items count="15">
        <item x="2"/>
        <item x="0"/>
        <item x="3"/>
        <item x="13"/>
        <item x="10"/>
        <item x="6"/>
        <item x="8"/>
        <item x="1"/>
        <item x="12"/>
        <item x="7"/>
        <item x="11"/>
        <item x="9"/>
        <item x="5"/>
        <item x="4"/>
        <item t="default"/>
      </items>
      <autoSortScope>
        <pivotArea dataOnly="0" outline="0" fieldPosition="0">
          <references count="1">
            <reference field="4294967294" count="1" selected="0">
              <x v="0"/>
            </reference>
          </references>
        </pivotArea>
      </autoSortScope>
    </pivotField>
    <pivotField outline="0" showAll="0" measureFilter="1" sortType="descending">
      <items count="24">
        <item x="21"/>
        <item x="0"/>
        <item x="12"/>
        <item x="11"/>
        <item x="4"/>
        <item x="7"/>
        <item x="6"/>
        <item x="8"/>
        <item x="5"/>
        <item x="16"/>
        <item x="9"/>
        <item x="2"/>
        <item x="3"/>
        <item x="1"/>
        <item x="22"/>
        <item x="10"/>
        <item x="18"/>
        <item x="19"/>
        <item x="13"/>
        <item x="17"/>
        <item x="14"/>
        <item x="15"/>
        <item x="20"/>
        <item t="default"/>
      </items>
      <autoSortScope>
        <pivotArea dataOnly="0" outline="0" fieldPosition="0">
          <references count="1">
            <reference field="4294967294" count="1" selected="0">
              <x v="0"/>
            </reference>
          </references>
        </pivotArea>
      </autoSortScope>
    </pivotField>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showAll="0"/>
    <pivotField outline="0" showAll="0"/>
  </pivotFields>
  <rowFields count="1">
    <field x="4"/>
  </rowFields>
  <rowItems count="4">
    <i>
      <x v="13"/>
    </i>
    <i>
      <x/>
    </i>
    <i>
      <x v="2"/>
    </i>
    <i t="grand">
      <x/>
    </i>
  </rowItems>
  <colFields count="1">
    <field x="-2"/>
  </colFields>
  <colItems count="2">
    <i>
      <x/>
    </i>
    <i i="1">
      <x v="1"/>
    </i>
  </colItems>
  <dataFields count="2">
    <dataField name="Total Sales" fld="6" baseField="0" baseItem="0" numFmtId="164"/>
    <dataField name="% of Total" fld="6" showDataAs="percentOfTotal" baseField="5" baseItem="17" numFmtId="166"/>
  </dataFields>
  <formats count="14">
    <format dxfId="521">
      <pivotArea grandRow="1" outline="0" collapsedLevelsAreSubtotals="1" fieldPosition="0"/>
    </format>
    <format dxfId="520">
      <pivotArea outline="0" fieldPosition="0">
        <references count="1">
          <reference field="4294967294" count="1">
            <x v="1"/>
          </reference>
        </references>
      </pivotArea>
    </format>
    <format dxfId="519">
      <pivotArea dataOnly="0" labelOnly="1" outline="0" fieldPosition="0">
        <references count="1">
          <reference field="4294967294" count="1">
            <x v="1"/>
          </reference>
        </references>
      </pivotArea>
    </format>
    <format dxfId="518">
      <pivotArea dataOnly="0" labelOnly="1" outline="0" fieldPosition="0">
        <references count="1">
          <reference field="4294967294" count="1">
            <x v="0"/>
          </reference>
        </references>
      </pivotArea>
    </format>
    <format dxfId="517">
      <pivotArea grandRow="1" outline="0" collapsedLevelsAreSubtotals="1" fieldPosition="0"/>
    </format>
    <format dxfId="516">
      <pivotArea field="4" grandRow="1" outline="0" collapsedLevelsAreSubtotals="1" axis="axisRow" fieldPosition="0">
        <references count="1">
          <reference field="4294967294" count="1" selected="0">
            <x v="0"/>
          </reference>
        </references>
      </pivotArea>
    </format>
    <format dxfId="515">
      <pivotArea field="4" grandRow="1" outline="0" collapsedLevelsAreSubtotals="1" axis="axisRow" fieldPosition="0">
        <references count="1">
          <reference field="4294967294" count="1" selected="0">
            <x v="1"/>
          </reference>
        </references>
      </pivotArea>
    </format>
    <format dxfId="514">
      <pivotArea type="all" dataOnly="0" outline="0" fieldPosition="0"/>
    </format>
    <format dxfId="513">
      <pivotArea outline="0" collapsedLevelsAreSubtotals="1" fieldPosition="0"/>
    </format>
    <format dxfId="512">
      <pivotArea field="4" type="button" dataOnly="0" labelOnly="1" outline="0" axis="axisRow" fieldPosition="0"/>
    </format>
    <format dxfId="511">
      <pivotArea dataOnly="0" labelOnly="1" fieldPosition="0">
        <references count="1">
          <reference field="4" count="0"/>
        </references>
      </pivotArea>
    </format>
    <format dxfId="510">
      <pivotArea dataOnly="0" labelOnly="1" grandRow="1" outline="0" fieldPosition="0"/>
    </format>
    <format dxfId="509">
      <pivotArea dataOnly="0" labelOnly="1" outline="0" fieldPosition="0">
        <references count="1">
          <reference field="4294967294" count="2">
            <x v="0"/>
            <x v="1"/>
          </reference>
        </references>
      </pivotArea>
    </format>
    <format dxfId="508">
      <pivotArea dataOnly="0" outline="0" fieldPosition="0">
        <references count="1">
          <reference field="4" count="0"/>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Excel_PivotTable" showRowHeaders="1" showColHeaders="1" showRowStripes="0" showColStripes="0" showLastColumn="1"/>
  <filters count="1">
    <filter fld="5" type="count" evalOrder="-1" id="1"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1770785-92F4-46D9-BD3C-57EDC6A7578D}" name="PivotTable1" cacheId="1" applyNumberFormats="0" applyBorderFormats="0" applyFontFormats="0" applyPatternFormats="0" applyAlignmentFormats="0" applyWidthHeightFormats="1" dataCaption="Values" updatedVersion="8" minRefreshableVersion="3" showDrill="0" itemPrintTitles="1" createdVersion="6" indent="0" multipleFieldFilters="0" rowHeaderCaption="Sales Rep" fieldListSortAscending="1">
  <location ref="Q3:S15" firstHeaderRow="0" firstDataRow="1" firstDataCol="1"/>
  <pivotFields count="16">
    <pivotField outline="0" showAll="0"/>
    <pivotField numFmtId="167" outline="0" showAll="0"/>
    <pivotField outline="0" showAll="0">
      <items count="9">
        <item x="6"/>
        <item x="0"/>
        <item x="1"/>
        <item x="4"/>
        <item x="2"/>
        <item x="3"/>
        <item x="5"/>
        <item x="7"/>
        <item t="default"/>
      </items>
    </pivotField>
    <pivotField outline="0" showAll="0"/>
    <pivotField outline="0" showAll="0">
      <items count="15">
        <item x="2"/>
        <item x="0"/>
        <item x="3"/>
        <item x="13"/>
        <item x="10"/>
        <item x="6"/>
        <item x="8"/>
        <item x="1"/>
        <item x="12"/>
        <item x="7"/>
        <item x="11"/>
        <item x="9"/>
        <item x="5"/>
        <item x="4"/>
        <item t="default"/>
      </items>
    </pivotField>
    <pivotField outline="0" showAll="0"/>
    <pivotField dataField="1" numFmtId="165" outline="0" showAll="0"/>
    <pivotField outline="0" showAll="0"/>
    <pivotField numFmtId="9" outline="0" showAll="0"/>
    <pivotField outline="0" showAll="0"/>
    <pivotField outline="0" showAll="0"/>
    <pivotField outline="0" showAll="0"/>
    <pivotField axis="axisRow" outline="0" showAll="0">
      <items count="12">
        <item x="7"/>
        <item x="3"/>
        <item x="0"/>
        <item x="4"/>
        <item x="6"/>
        <item x="9"/>
        <item x="5"/>
        <item x="1"/>
        <item x="2"/>
        <item x="8"/>
        <item x="10"/>
        <item t="default"/>
      </items>
    </pivotField>
    <pivotField outline="0" showAll="0"/>
    <pivotField numFmtId="165" outline="0" showAll="0"/>
    <pivotField outline="0" showAll="0"/>
  </pivotFields>
  <rowFields count="1">
    <field x="12"/>
  </rowFields>
  <rowItems count="12">
    <i>
      <x/>
    </i>
    <i>
      <x v="1"/>
    </i>
    <i>
      <x v="2"/>
    </i>
    <i>
      <x v="3"/>
    </i>
    <i>
      <x v="4"/>
    </i>
    <i>
      <x v="5"/>
    </i>
    <i>
      <x v="6"/>
    </i>
    <i>
      <x v="7"/>
    </i>
    <i>
      <x v="8"/>
    </i>
    <i>
      <x v="9"/>
    </i>
    <i>
      <x v="10"/>
    </i>
    <i t="grand">
      <x/>
    </i>
  </rowItems>
  <colFields count="1">
    <field x="-2"/>
  </colFields>
  <colItems count="2">
    <i>
      <x/>
    </i>
    <i i="1">
      <x v="1"/>
    </i>
  </colItems>
  <dataFields count="2">
    <dataField name=" Sales" fld="6" baseField="0" baseItem="0" numFmtId="164"/>
    <dataField name="% Total" fld="6" showDataAs="percentOfTotal" baseField="4" baseItem="7" numFmtId="10"/>
  </dataFields>
  <formats count="11">
    <format dxfId="340">
      <pivotArea field="4" grandRow="1" outline="0" collapsedLevelsAreSubtotals="1">
        <references count="1">
          <reference field="4294967294" count="1" selected="0">
            <x v="0"/>
          </reference>
        </references>
      </pivotArea>
    </format>
    <format dxfId="341">
      <pivotArea field="4" grandRow="1" outline="0" collapsedLevelsAreSubtotals="1">
        <references count="1">
          <reference field="4294967294" count="1" selected="0">
            <x v="0"/>
          </reference>
        </references>
      </pivotArea>
    </format>
    <format dxfId="342">
      <pivotArea field="4" grandRow="1" outline="0" collapsedLevelsAreSubtotals="1">
        <references count="1">
          <reference field="4294967294" count="1" selected="0">
            <x v="0"/>
          </reference>
        </references>
      </pivotArea>
    </format>
    <format dxfId="343">
      <pivotArea field="4" grandRow="1" outline="0" collapsedLevelsAreSubtotals="1">
        <references count="1">
          <reference field="4294967294" count="1" selected="0">
            <x v="0"/>
          </reference>
        </references>
      </pivotArea>
    </format>
    <format dxfId="344">
      <pivotArea dataOnly="0" labelOnly="1" outline="0" fieldPosition="0">
        <references count="1">
          <reference field="4294967294" count="2">
            <x v="0"/>
            <x v="1"/>
          </reference>
        </references>
      </pivotArea>
    </format>
    <format dxfId="345">
      <pivotArea dataOnly="0" outline="0" fieldPosition="0">
        <references count="1">
          <reference field="4294967294" count="1">
            <x v="0"/>
          </reference>
        </references>
      </pivotArea>
    </format>
    <format dxfId="346">
      <pivotArea type="all" dataOnly="0" outline="0" fieldPosition="0"/>
    </format>
    <format dxfId="347">
      <pivotArea outline="0" collapsedLevelsAreSubtotals="1" fieldPosition="0"/>
    </format>
    <format dxfId="348">
      <pivotArea field="2" type="button" dataOnly="0" labelOnly="1" outline="0"/>
    </format>
    <format dxfId="349">
      <pivotArea dataOnly="0" labelOnly="1" grandRow="1" outline="0" fieldPosition="0"/>
    </format>
    <format dxfId="350">
      <pivotArea dataOnly="0" labelOnly="1" outline="0" fieldPosition="0">
        <references count="1">
          <reference field="4294967294" count="2">
            <x v="0"/>
            <x v="1"/>
          </reference>
        </references>
      </pivotArea>
    </format>
  </formats>
  <pivotTableStyleInfo name="Excel_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0.xml><?xml version="1.0" encoding="utf-8"?>
<pivotTableDefinition xmlns="http://schemas.openxmlformats.org/spreadsheetml/2006/main" xmlns:mc="http://schemas.openxmlformats.org/markup-compatibility/2006" xmlns:xr="http://schemas.microsoft.com/office/spreadsheetml/2014/revision" mc:Ignorable="xr" xr:uid="{A0ADBA21-C7A2-49A8-8D19-6C3AD8D1A688}" name="PivotTable6" cacheId="1" applyNumberFormats="0" applyBorderFormats="0" applyFontFormats="0" applyPatternFormats="0" applyAlignmentFormats="0" applyWidthHeightFormats="1" dataCaption="Values" updatedVersion="8" minRefreshableVersion="3" showDrill="0" itemPrintTitles="1" createdVersion="6" indent="0" multipleFieldFilters="0" chartFormat="1" rowHeaderCaption="Sales Rep Activity" fieldListSortAscending="1">
  <location ref="N19:P23" firstHeaderRow="0" firstDataRow="1" firstDataCol="1"/>
  <pivotFields count="16">
    <pivotField outline="0" showAll="0"/>
    <pivotField numFmtId="14" outline="0" showAll="0">
      <items count="15">
        <item h="1" x="0"/>
        <item h="1" x="1"/>
        <item x="2"/>
        <item h="1" x="3"/>
        <item h="1" x="4"/>
        <item h="1" x="5"/>
        <item h="1" x="6"/>
        <item h="1" x="7"/>
        <item h="1" x="8"/>
        <item h="1" x="9"/>
        <item h="1" x="10"/>
        <item h="1" x="11"/>
        <item h="1" x="12"/>
        <item h="1" x="13"/>
        <item t="default"/>
      </items>
    </pivotField>
    <pivotField axis="axisRow" outline="0" showAll="0" sortType="descending">
      <items count="9">
        <item x="6"/>
        <item x="0"/>
        <item x="1"/>
        <item x="4"/>
        <item x="2"/>
        <item x="3"/>
        <item x="5"/>
        <item x="7"/>
        <item t="default"/>
      </items>
      <autoSortScope>
        <pivotArea dataOnly="0" outline="0" fieldPosition="0">
          <references count="1">
            <reference field="4294967294" count="1" selected="0">
              <x v="0"/>
            </reference>
          </references>
        </pivotArea>
      </autoSortScope>
    </pivotField>
    <pivotField outline="0" showAll="0">
      <items count="15">
        <item x="12"/>
        <item x="0"/>
        <item x="7"/>
        <item x="5"/>
        <item x="4"/>
        <item x="1"/>
        <item x="6"/>
        <item x="3"/>
        <item x="9"/>
        <item x="8"/>
        <item x="13"/>
        <item x="2"/>
        <item x="10"/>
        <item x="11"/>
        <item t="default"/>
      </items>
    </pivotField>
    <pivotField outline="0" showAll="0">
      <items count="15">
        <item x="2"/>
        <item x="0"/>
        <item x="3"/>
        <item x="13"/>
        <item x="10"/>
        <item x="6"/>
        <item x="8"/>
        <item x="1"/>
        <item x="12"/>
        <item x="7"/>
        <item x="11"/>
        <item x="9"/>
        <item x="5"/>
        <item x="4"/>
        <item t="default"/>
      </items>
    </pivotField>
    <pivotField outline="0" showAll="0" measureFilter="1">
      <items count="24">
        <item x="21"/>
        <item x="0"/>
        <item x="12"/>
        <item x="11"/>
        <item x="4"/>
        <item x="7"/>
        <item x="6"/>
        <item x="8"/>
        <item x="5"/>
        <item x="16"/>
        <item x="9"/>
        <item x="2"/>
        <item x="3"/>
        <item x="1"/>
        <item x="22"/>
        <item x="10"/>
        <item x="18"/>
        <item x="19"/>
        <item x="13"/>
        <item x="17"/>
        <item x="14"/>
        <item x="15"/>
        <item x="20"/>
        <item t="default"/>
      </items>
    </pivotField>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showAll="0"/>
    <pivotField outline="0" showAll="0"/>
  </pivotFields>
  <rowFields count="1">
    <field x="2"/>
  </rowFields>
  <rowItems count="4">
    <i>
      <x v="4"/>
    </i>
    <i>
      <x v="1"/>
    </i>
    <i>
      <x v="2"/>
    </i>
    <i t="grand">
      <x/>
    </i>
  </rowItems>
  <colFields count="1">
    <field x="-2"/>
  </colFields>
  <colItems count="2">
    <i>
      <x/>
    </i>
    <i i="1">
      <x v="1"/>
    </i>
  </colItems>
  <dataFields count="2">
    <dataField name="Total Sales" fld="6" baseField="0" baseItem="0" numFmtId="164"/>
    <dataField name="% of Total" fld="6" showDataAs="percentOfTotal" baseField="2" baseItem="1" numFmtId="166"/>
  </dataFields>
  <formats count="12">
    <format dxfId="533">
      <pivotArea grandRow="1" outline="0" collapsedLevelsAreSubtotals="1" fieldPosition="0"/>
    </format>
    <format dxfId="532">
      <pivotArea outline="0" fieldPosition="0">
        <references count="1">
          <reference field="4294967294" count="1">
            <x v="1"/>
          </reference>
        </references>
      </pivotArea>
    </format>
    <format dxfId="531">
      <pivotArea dataOnly="0" labelOnly="1" outline="0" fieldPosition="0">
        <references count="1">
          <reference field="4294967294" count="1">
            <x v="1"/>
          </reference>
        </references>
      </pivotArea>
    </format>
    <format dxfId="530">
      <pivotArea dataOnly="0" labelOnly="1" outline="0" fieldPosition="0">
        <references count="1">
          <reference field="4294967294" count="1">
            <x v="0"/>
          </reference>
        </references>
      </pivotArea>
    </format>
    <format dxfId="529">
      <pivotArea type="all" dataOnly="0" outline="0" fieldPosition="0"/>
    </format>
    <format dxfId="528">
      <pivotArea outline="0" collapsedLevelsAreSubtotals="1" fieldPosition="0"/>
    </format>
    <format dxfId="527">
      <pivotArea field="2" type="button" dataOnly="0" labelOnly="1" outline="0" axis="axisRow" fieldPosition="0"/>
    </format>
    <format dxfId="526">
      <pivotArea dataOnly="0" labelOnly="1" fieldPosition="0">
        <references count="1">
          <reference field="2" count="0"/>
        </references>
      </pivotArea>
    </format>
    <format dxfId="525">
      <pivotArea dataOnly="0" labelOnly="1" grandRow="1" outline="0" fieldPosition="0"/>
    </format>
    <format dxfId="524">
      <pivotArea dataOnly="0" labelOnly="1" outline="0" fieldPosition="0">
        <references count="1">
          <reference field="4294967294" count="2">
            <x v="0"/>
            <x v="1"/>
          </reference>
        </references>
      </pivotArea>
    </format>
    <format dxfId="523">
      <pivotArea outline="0" collapsedLevelsAreSubtotals="1" fieldPosition="0">
        <references count="1">
          <reference field="2" count="0" selected="0"/>
        </references>
      </pivotArea>
    </format>
    <format dxfId="522">
      <pivotArea dataOnly="0" labelOnly="1" fieldPosition="0">
        <references count="1">
          <reference field="2" count="0"/>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Excel_PivotTable" showRowHeaders="1" showColHeaders="1" showRowStripes="0" showColStripes="0" showLastColumn="1"/>
  <filters count="1">
    <filter fld="5" type="count" evalOrder="-1" id="1"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xmlns:mc="http://schemas.openxmlformats.org/markup-compatibility/2006" xmlns:xr="http://schemas.microsoft.com/office/spreadsheetml/2014/revision" mc:Ignorable="xr" xr:uid="{A0ADBA21-C7A2-49A8-8D19-6C3AD8D1A688}" name="PivotTable5" cacheId="1" applyNumberFormats="0" applyBorderFormats="0" applyFontFormats="0" applyPatternFormats="0" applyAlignmentFormats="0" applyWidthHeightFormats="1" dataCaption="Values" updatedVersion="8" minRefreshableVersion="3" showDrill="0" itemPrintTitles="1" createdVersion="6" indent="0" multipleFieldFilters="0" chartFormat="1" rowHeaderCaption="Customer Activity" fieldListSortAscending="1">
  <location ref="J19:L23" firstHeaderRow="0" firstDataRow="1" firstDataCol="1"/>
  <pivotFields count="16">
    <pivotField outline="0" showAll="0"/>
    <pivotField numFmtId="14" outline="0" showAll="0">
      <items count="15">
        <item h="1" x="0"/>
        <item h="1" x="1"/>
        <item x="2"/>
        <item h="1" x="3"/>
        <item h="1" x="4"/>
        <item h="1" x="5"/>
        <item h="1" x="6"/>
        <item h="1" x="7"/>
        <item h="1" x="8"/>
        <item h="1" x="9"/>
        <item h="1" x="10"/>
        <item h="1" x="11"/>
        <item h="1" x="12"/>
        <item h="1" x="13"/>
        <item t="default"/>
      </items>
    </pivotField>
    <pivotField outline="0" showAll="0">
      <items count="9">
        <item x="6"/>
        <item x="0"/>
        <item x="1"/>
        <item x="4"/>
        <item x="2"/>
        <item x="3"/>
        <item x="5"/>
        <item x="7"/>
        <item t="default"/>
      </items>
    </pivotField>
    <pivotField axis="axisRow" outline="0" showAll="0" sortType="descending">
      <items count="15">
        <item x="11"/>
        <item x="10"/>
        <item x="2"/>
        <item x="13"/>
        <item x="8"/>
        <item x="9"/>
        <item x="3"/>
        <item x="6"/>
        <item x="1"/>
        <item x="4"/>
        <item x="5"/>
        <item x="7"/>
        <item x="0"/>
        <item x="12"/>
        <item t="default"/>
      </items>
      <autoSortScope>
        <pivotArea dataOnly="0" outline="0" fieldPosition="0">
          <references count="1">
            <reference field="4294967294" count="1" selected="0">
              <x v="0"/>
            </reference>
          </references>
        </pivotArea>
      </autoSortScope>
    </pivotField>
    <pivotField outline="0" showAll="0">
      <items count="15">
        <item x="2"/>
        <item x="0"/>
        <item x="3"/>
        <item x="13"/>
        <item x="10"/>
        <item x="6"/>
        <item x="8"/>
        <item x="1"/>
        <item x="12"/>
        <item x="7"/>
        <item x="11"/>
        <item x="9"/>
        <item x="5"/>
        <item x="4"/>
        <item t="default"/>
      </items>
    </pivotField>
    <pivotField outline="0" showAll="0" measureFilter="1">
      <items count="24">
        <item x="21"/>
        <item x="0"/>
        <item x="12"/>
        <item x="11"/>
        <item x="4"/>
        <item x="7"/>
        <item x="6"/>
        <item x="8"/>
        <item x="5"/>
        <item x="16"/>
        <item x="9"/>
        <item x="2"/>
        <item x="3"/>
        <item x="1"/>
        <item x="22"/>
        <item x="10"/>
        <item x="18"/>
        <item x="19"/>
        <item x="13"/>
        <item x="17"/>
        <item x="14"/>
        <item x="15"/>
        <item x="20"/>
        <item t="default"/>
      </items>
    </pivotField>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showAll="0"/>
    <pivotField outline="0" showAll="0"/>
  </pivotFields>
  <rowFields count="1">
    <field x="3"/>
  </rowFields>
  <rowItems count="4">
    <i>
      <x v="10"/>
    </i>
    <i>
      <x v="8"/>
    </i>
    <i>
      <x v="9"/>
    </i>
    <i t="grand">
      <x/>
    </i>
  </rowItems>
  <colFields count="1">
    <field x="-2"/>
  </colFields>
  <colItems count="2">
    <i>
      <x/>
    </i>
    <i i="1">
      <x v="1"/>
    </i>
  </colItems>
  <dataFields count="2">
    <dataField name="Total Sales" fld="6" baseField="0" baseItem="0" numFmtId="164"/>
    <dataField name="% of Total" fld="6" showDataAs="percentOfTotal" baseField="3" baseItem="11" numFmtId="166"/>
  </dataFields>
  <formats count="10">
    <format dxfId="543">
      <pivotArea grandRow="1" outline="0" collapsedLevelsAreSubtotals="1" fieldPosition="0"/>
    </format>
    <format dxfId="542">
      <pivotArea outline="0" fieldPosition="0">
        <references count="1">
          <reference field="4294967294" count="1">
            <x v="1"/>
          </reference>
        </references>
      </pivotArea>
    </format>
    <format dxfId="541">
      <pivotArea dataOnly="0" labelOnly="1" outline="0" fieldPosition="0">
        <references count="1">
          <reference field="4294967294" count="1">
            <x v="0"/>
          </reference>
        </references>
      </pivotArea>
    </format>
    <format dxfId="540">
      <pivotArea type="all" dataOnly="0" outline="0" fieldPosition="0"/>
    </format>
    <format dxfId="539">
      <pivotArea outline="0" collapsedLevelsAreSubtotals="1" fieldPosition="0"/>
    </format>
    <format dxfId="538">
      <pivotArea field="3" type="button" dataOnly="0" labelOnly="1" outline="0" axis="axisRow" fieldPosition="0"/>
    </format>
    <format dxfId="537">
      <pivotArea dataOnly="0" labelOnly="1" fieldPosition="0">
        <references count="1">
          <reference field="3" count="0"/>
        </references>
      </pivotArea>
    </format>
    <format dxfId="536">
      <pivotArea dataOnly="0" labelOnly="1" grandRow="1" outline="0" fieldPosition="0"/>
    </format>
    <format dxfId="535">
      <pivotArea dataOnly="0" labelOnly="1" outline="0" fieldPosition="0">
        <references count="1">
          <reference field="4294967294" count="2">
            <x v="0"/>
            <x v="1"/>
          </reference>
        </references>
      </pivotArea>
    </format>
    <format dxfId="534">
      <pivotArea dataOnly="0" outline="0" fieldPosition="0">
        <references count="1">
          <reference field="3" count="0"/>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Excel_PivotTable" showRowHeaders="1" showColHeaders="1" showRowStripes="0" showColStripes="0" showLastColumn="1"/>
  <filters count="1">
    <filter fld="5" type="count" evalOrder="-1" id="1"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2.xml><?xml version="1.0" encoding="utf-8"?>
<pivotTableDefinition xmlns="http://schemas.openxmlformats.org/spreadsheetml/2006/main" xmlns:mc="http://schemas.openxmlformats.org/markup-compatibility/2006" xmlns:xr="http://schemas.microsoft.com/office/spreadsheetml/2014/revision" mc:Ignorable="xr" xr:uid="{A0ADBA21-C7A2-49A8-8D19-6C3AD8D1A688}" name="pt_Top10_Products" cacheId="1" applyNumberFormats="0" applyBorderFormats="0" applyFontFormats="0" applyPatternFormats="0" applyAlignmentFormats="0" applyWidthHeightFormats="1" dataCaption="Values" updatedVersion="8" minRefreshableVersion="3" showDrill="0" itemPrintTitles="1" createdVersion="6" indent="0" multipleFieldFilters="0" chartFormat="9" rowHeaderCaption="Top 10 Products" fieldListSortAscending="1">
  <location ref="F3:H7" firstHeaderRow="0" firstDataRow="1" firstDataCol="1"/>
  <pivotFields count="16">
    <pivotField outline="0" showAll="0"/>
    <pivotField numFmtId="14" outline="0" showAll="0">
      <items count="15">
        <item h="1" x="0"/>
        <item h="1" x="1"/>
        <item x="2"/>
        <item h="1" x="3"/>
        <item h="1" x="4"/>
        <item h="1" x="5"/>
        <item h="1" x="6"/>
        <item h="1" x="7"/>
        <item h="1" x="8"/>
        <item h="1" x="9"/>
        <item h="1" x="10"/>
        <item h="1" x="11"/>
        <item h="1" x="12"/>
        <item h="1" x="13"/>
        <item t="default"/>
      </items>
    </pivotField>
    <pivotField outline="0" showAll="0"/>
    <pivotField outline="0" showAll="0"/>
    <pivotField outline="0" showAll="0">
      <items count="15">
        <item x="2"/>
        <item x="0"/>
        <item x="3"/>
        <item x="13"/>
        <item x="10"/>
        <item x="6"/>
        <item x="8"/>
        <item x="1"/>
        <item x="12"/>
        <item x="7"/>
        <item x="11"/>
        <item x="9"/>
        <item x="5"/>
        <item x="4"/>
        <item t="default"/>
      </items>
    </pivotField>
    <pivotField axis="axisRow" outline="0" showAll="0" measureFilter="1" sortType="descending">
      <items count="24">
        <item x="0"/>
        <item x="1"/>
        <item x="3"/>
        <item x="2"/>
        <item x="4"/>
        <item x="5"/>
        <item x="6"/>
        <item x="7"/>
        <item x="8"/>
        <item x="9"/>
        <item x="10"/>
        <item x="12"/>
        <item x="11"/>
        <item x="16"/>
        <item x="14"/>
        <item x="13"/>
        <item x="15"/>
        <item x="17"/>
        <item x="22"/>
        <item x="21"/>
        <item x="20"/>
        <item x="19"/>
        <item x="18"/>
        <item t="default"/>
      </items>
      <autoSortScope>
        <pivotArea dataOnly="0" outline="0" fieldPosition="0">
          <references count="1">
            <reference field="4294967294" count="1" selected="0">
              <x v="0"/>
            </reference>
          </references>
        </pivotArea>
      </autoSortScope>
    </pivotField>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showAll="0"/>
    <pivotField outline="0" showAll="0"/>
  </pivotFields>
  <rowFields count="1">
    <field x="5"/>
  </rowFields>
  <rowItems count="4">
    <i>
      <x v="8"/>
    </i>
    <i>
      <x v="6"/>
    </i>
    <i>
      <x v="7"/>
    </i>
    <i t="grand">
      <x/>
    </i>
  </rowItems>
  <colFields count="1">
    <field x="-2"/>
  </colFields>
  <colItems count="2">
    <i>
      <x/>
    </i>
    <i i="1">
      <x v="1"/>
    </i>
  </colItems>
  <dataFields count="2">
    <dataField name="Total Sales" fld="6" baseField="0" baseItem="0" numFmtId="164"/>
    <dataField name="% of Total" fld="6" showDataAs="percentOfTotal" baseField="5" baseItem="17" numFmtId="166"/>
  </dataFields>
  <formats count="10">
    <format dxfId="450">
      <pivotArea grandRow="1" outline="0" collapsedLevelsAreSubtotals="1" fieldPosition="0"/>
    </format>
    <format dxfId="449">
      <pivotArea outline="0" fieldPosition="0">
        <references count="1">
          <reference field="4294967294" count="1">
            <x v="1"/>
          </reference>
        </references>
      </pivotArea>
    </format>
    <format dxfId="448">
      <pivotArea dataOnly="0" labelOnly="1" outline="0" fieldPosition="0">
        <references count="1">
          <reference field="4294967294" count="1">
            <x v="1"/>
          </reference>
        </references>
      </pivotArea>
    </format>
    <format dxfId="447">
      <pivotArea dataOnly="0" labelOnly="1" outline="0" fieldPosition="0">
        <references count="1">
          <reference field="4294967294" count="1">
            <x v="0"/>
          </reference>
        </references>
      </pivotArea>
    </format>
    <format dxfId="446">
      <pivotArea type="all" dataOnly="0" outline="0" fieldPosition="0"/>
    </format>
    <format dxfId="445">
      <pivotArea outline="0" collapsedLevelsAreSubtotals="1" fieldPosition="0"/>
    </format>
    <format dxfId="444">
      <pivotArea field="5" type="button" dataOnly="0" labelOnly="1" outline="0" axis="axisRow" fieldPosition="0"/>
    </format>
    <format dxfId="443">
      <pivotArea dataOnly="0" labelOnly="1" fieldPosition="0">
        <references count="1">
          <reference field="5" count="10">
            <x v="0"/>
            <x v="3"/>
            <x v="5"/>
            <x v="7"/>
            <x v="8"/>
            <x v="9"/>
            <x v="11"/>
            <x v="13"/>
            <x v="15"/>
            <x v="21"/>
          </reference>
        </references>
      </pivotArea>
    </format>
    <format dxfId="442">
      <pivotArea dataOnly="0" labelOnly="1" grandRow="1" outline="0" fieldPosition="0"/>
    </format>
    <format dxfId="441">
      <pivotArea dataOnly="0" labelOnly="1" outline="0" fieldPosition="0">
        <references count="1">
          <reference field="4294967294" count="2">
            <x v="0"/>
            <x v="1"/>
          </reference>
        </references>
      </pivotArea>
    </format>
  </formats>
  <chartFormats count="8">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6" format="4" series="1">
      <pivotArea type="data" outline="0" fieldPosition="0">
        <references count="1">
          <reference field="4294967294" count="1" selected="0">
            <x v="0"/>
          </reference>
        </references>
      </pivotArea>
    </chartFormat>
    <chartFormat chart="6" format="5" series="1">
      <pivotArea type="data" outline="0" fieldPosition="0">
        <references count="1">
          <reference field="4294967294" count="1" selected="0">
            <x v="1"/>
          </reference>
        </references>
      </pivotArea>
    </chartFormat>
    <chartFormat chart="7" format="8" series="1">
      <pivotArea type="data" outline="0" fieldPosition="0">
        <references count="1">
          <reference field="4294967294" count="1" selected="0">
            <x v="0"/>
          </reference>
        </references>
      </pivotArea>
    </chartFormat>
    <chartFormat chart="7" format="9" series="1">
      <pivotArea type="data" outline="0" fieldPosition="0">
        <references count="1">
          <reference field="4294967294" count="1" selected="0">
            <x v="1"/>
          </reference>
        </references>
      </pivotArea>
    </chartFormat>
    <chartFormat chart="8" format="0" series="1">
      <pivotArea type="data" outline="0" fieldPosition="0">
        <references count="1">
          <reference field="4294967294" count="1" selected="0">
            <x v="0"/>
          </reference>
        </references>
      </pivotArea>
    </chartFormat>
    <chartFormat chart="8" format="1" series="1">
      <pivotArea type="data" outline="0" fieldPosition="0">
        <references count="1">
          <reference field="4294967294" count="1" selected="0">
            <x v="1"/>
          </reference>
        </references>
      </pivotArea>
    </chartFormat>
  </chartFormats>
  <pivotTableStyleInfo name="Excel_PivotTable" showRowHeaders="1" showColHeaders="1" showRowStripes="0" showColStripes="0" showLastColumn="1"/>
  <filters count="1">
    <filter fld="5" type="count" evalOrder="-1" id="1"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3.xml><?xml version="1.0" encoding="utf-8"?>
<pivotTableDefinition xmlns="http://schemas.openxmlformats.org/spreadsheetml/2006/main" xmlns:mc="http://schemas.openxmlformats.org/markup-compatibility/2006" xmlns:xr="http://schemas.microsoft.com/office/spreadsheetml/2014/revision" mc:Ignorable="xr" xr:uid="{A0ADBA21-C7A2-49A8-8D19-6C3AD8D1A688}" name="pt_Top10_Categories" cacheId="1" applyNumberFormats="0" applyBorderFormats="0" applyFontFormats="0" applyPatternFormats="0" applyAlignmentFormats="0" applyWidthHeightFormats="1" dataCaption="Values" updatedVersion="8" minRefreshableVersion="3" showDrill="0" itemPrintTitles="1" createdVersion="6" indent="0" multipleFieldFilters="0" chartFormat="2" rowHeaderCaption="Top 10 Categories" fieldListSortAscending="1">
  <location ref="B3:D7" firstHeaderRow="0" firstDataRow="1" firstDataCol="1"/>
  <pivotFields count="16">
    <pivotField outline="0" showAll="0"/>
    <pivotField numFmtId="14" outline="0" showAll="0">
      <items count="15">
        <item h="1" x="0"/>
        <item h="1" x="1"/>
        <item x="2"/>
        <item h="1" x="3"/>
        <item h="1" x="4"/>
        <item h="1" x="5"/>
        <item h="1" x="6"/>
        <item h="1" x="7"/>
        <item h="1" x="8"/>
        <item h="1" x="9"/>
        <item h="1" x="10"/>
        <item h="1" x="11"/>
        <item h="1" x="12"/>
        <item h="1" x="13"/>
        <item t="default"/>
      </items>
    </pivotField>
    <pivotField outline="0" showAll="0"/>
    <pivotField outline="0" showAll="0"/>
    <pivotField axis="axisRow" outline="0" showAll="0" measureFilter="1">
      <items count="15">
        <item x="2"/>
        <item x="0"/>
        <item x="3"/>
        <item x="13"/>
        <item x="10"/>
        <item x="6"/>
        <item x="8"/>
        <item x="1"/>
        <item x="12"/>
        <item x="7"/>
        <item x="11"/>
        <item x="9"/>
        <item x="5"/>
        <item x="4"/>
        <item t="default"/>
      </items>
    </pivotField>
    <pivotField outline="0" showAll="0" measureFilter="1" sortType="descending">
      <autoSortScope>
        <pivotArea dataOnly="0" outline="0" fieldPosition="0">
          <references count="1">
            <reference field="4294967294" count="1" selected="0">
              <x v="0"/>
            </reference>
          </references>
        </pivotArea>
      </autoSortScope>
    </pivotField>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showAll="0"/>
    <pivotField outline="0" showAll="0"/>
  </pivotFields>
  <rowFields count="1">
    <field x="4"/>
  </rowFields>
  <rowItems count="4">
    <i>
      <x/>
    </i>
    <i>
      <x v="2"/>
    </i>
    <i>
      <x v="13"/>
    </i>
    <i t="grand">
      <x/>
    </i>
  </rowItems>
  <colFields count="1">
    <field x="-2"/>
  </colFields>
  <colItems count="2">
    <i>
      <x/>
    </i>
    <i i="1">
      <x v="1"/>
    </i>
  </colItems>
  <dataFields count="2">
    <dataField name="Total Sales" fld="6" baseField="0" baseItem="0" numFmtId="164"/>
    <dataField name="% of Total" fld="6" showDataAs="percentOfTotal" baseField="5" baseItem="17" numFmtId="166"/>
  </dataFields>
  <formats count="13">
    <format dxfId="463">
      <pivotArea grandRow="1" outline="0" collapsedLevelsAreSubtotals="1" fieldPosition="0"/>
    </format>
    <format dxfId="462">
      <pivotArea outline="0" fieldPosition="0">
        <references count="1">
          <reference field="4294967294" count="1">
            <x v="1"/>
          </reference>
        </references>
      </pivotArea>
    </format>
    <format dxfId="461">
      <pivotArea dataOnly="0" labelOnly="1" outline="0" fieldPosition="0">
        <references count="1">
          <reference field="4294967294" count="1">
            <x v="1"/>
          </reference>
        </references>
      </pivotArea>
    </format>
    <format dxfId="460">
      <pivotArea dataOnly="0" labelOnly="1" outline="0" fieldPosition="0">
        <references count="1">
          <reference field="4294967294" count="1">
            <x v="0"/>
          </reference>
        </references>
      </pivotArea>
    </format>
    <format dxfId="459">
      <pivotArea grandRow="1" outline="0" collapsedLevelsAreSubtotals="1" fieldPosition="0"/>
    </format>
    <format dxfId="458">
      <pivotArea field="4" grandRow="1" outline="0" collapsedLevelsAreSubtotals="1" axis="axisRow" fieldPosition="0">
        <references count="1">
          <reference field="4294967294" count="1" selected="0">
            <x v="0"/>
          </reference>
        </references>
      </pivotArea>
    </format>
    <format dxfId="457">
      <pivotArea field="4" grandRow="1" outline="0" collapsedLevelsAreSubtotals="1" axis="axisRow" fieldPosition="0">
        <references count="1">
          <reference field="4294967294" count="1" selected="0">
            <x v="1"/>
          </reference>
        </references>
      </pivotArea>
    </format>
    <format dxfId="456">
      <pivotArea type="all" dataOnly="0" outline="0" fieldPosition="0"/>
    </format>
    <format dxfId="455">
      <pivotArea outline="0" collapsedLevelsAreSubtotals="1" fieldPosition="0"/>
    </format>
    <format dxfId="454">
      <pivotArea field="4" type="button" dataOnly="0" labelOnly="1" outline="0" axis="axisRow" fieldPosition="0"/>
    </format>
    <format dxfId="453">
      <pivotArea dataOnly="0" labelOnly="1" fieldPosition="0">
        <references count="1">
          <reference field="4" count="10">
            <x v="1"/>
            <x v="2"/>
            <x v="3"/>
            <x v="4"/>
            <x v="6"/>
            <x v="7"/>
            <x v="9"/>
            <x v="11"/>
            <x v="12"/>
            <x v="13"/>
          </reference>
        </references>
      </pivotArea>
    </format>
    <format dxfId="452">
      <pivotArea dataOnly="0" labelOnly="1" grandRow="1" outline="0" fieldPosition="0"/>
    </format>
    <format dxfId="451">
      <pivotArea dataOnly="0" labelOnly="1" outline="0" fieldPosition="0">
        <references count="1">
          <reference field="4294967294" count="2">
            <x v="0"/>
            <x v="1"/>
          </reference>
        </references>
      </pivotArea>
    </format>
  </formats>
  <chartFormats count="4">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1"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1"/>
          </reference>
        </references>
      </pivotArea>
    </chartFormat>
  </chartFormats>
  <pivotTableStyleInfo name="Excel_PivotTable" showRowHeaders="1" showColHeaders="1" showRowStripes="0" showColStripes="0" showLastColumn="1"/>
  <filters count="2">
    <filter fld="5" type="count" evalOrder="-1" id="1" iMeasureFld="0">
      <autoFilter ref="A1">
        <filterColumn colId="0">
          <top10 val="10" filterVal="10"/>
        </filterColumn>
      </autoFilter>
    </filter>
    <filter fld="4" type="count" evalOrder="-1" id="2"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4.xml><?xml version="1.0" encoding="utf-8"?>
<pivotTableDefinition xmlns="http://schemas.openxmlformats.org/spreadsheetml/2006/main" xmlns:mc="http://schemas.openxmlformats.org/markup-compatibility/2006" xmlns:xr="http://schemas.microsoft.com/office/spreadsheetml/2014/revision" mc:Ignorable="xr" xr:uid="{A0ADBA21-C7A2-49A8-8D19-6C3AD8D1A688}" name="pt_Top10_SalesReps" cacheId="1" applyNumberFormats="0" applyBorderFormats="0" applyFontFormats="0" applyPatternFormats="0" applyAlignmentFormats="0" applyWidthHeightFormats="1" dataCaption="Values" updatedVersion="8" minRefreshableVersion="3" showDrill="0" itemPrintTitles="1" createdVersion="6" indent="0" multipleFieldFilters="0" chartFormat="4" rowHeaderCaption="Top Sales Reps" fieldListSortAscending="1">
  <location ref="N3:P7" firstHeaderRow="0" firstDataRow="1" firstDataCol="1"/>
  <pivotFields count="16">
    <pivotField outline="0" showAll="0"/>
    <pivotField numFmtId="14" outline="0" showAll="0">
      <items count="15">
        <item h="1" x="0"/>
        <item h="1" x="1"/>
        <item x="2"/>
        <item h="1" x="3"/>
        <item h="1" x="4"/>
        <item h="1" x="5"/>
        <item h="1" x="6"/>
        <item h="1" x="7"/>
        <item h="1" x="8"/>
        <item h="1" x="9"/>
        <item h="1" x="10"/>
        <item h="1" x="11"/>
        <item h="1" x="12"/>
        <item h="1" x="13"/>
        <item t="default"/>
      </items>
    </pivotField>
    <pivotField axis="axisRow" outline="0" showAll="0" sortType="descending">
      <items count="9">
        <item x="6"/>
        <item x="0"/>
        <item x="1"/>
        <item x="4"/>
        <item x="2"/>
        <item x="3"/>
        <item x="5"/>
        <item x="7"/>
        <item t="default"/>
      </items>
      <autoSortScope>
        <pivotArea dataOnly="0" outline="0" fieldPosition="0">
          <references count="1">
            <reference field="4294967294" count="1" selected="0">
              <x v="0"/>
            </reference>
          </references>
        </pivotArea>
      </autoSortScope>
    </pivotField>
    <pivotField outline="0" showAll="0"/>
    <pivotField outline="0" showAll="0">
      <items count="15">
        <item x="2"/>
        <item x="0"/>
        <item x="3"/>
        <item x="13"/>
        <item x="10"/>
        <item x="6"/>
        <item x="8"/>
        <item x="1"/>
        <item x="12"/>
        <item x="7"/>
        <item x="11"/>
        <item x="9"/>
        <item x="5"/>
        <item x="4"/>
        <item t="default"/>
      </items>
    </pivotField>
    <pivotField outline="0" showAll="0" measureFilter="1"/>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showAll="0"/>
    <pivotField outline="0" showAll="0"/>
  </pivotFields>
  <rowFields count="1">
    <field x="2"/>
  </rowFields>
  <rowItems count="4">
    <i>
      <x v="4"/>
    </i>
    <i>
      <x v="1"/>
    </i>
    <i>
      <x v="2"/>
    </i>
    <i t="grand">
      <x/>
    </i>
  </rowItems>
  <colFields count="1">
    <field x="-2"/>
  </colFields>
  <colItems count="2">
    <i>
      <x/>
    </i>
    <i i="1">
      <x v="1"/>
    </i>
  </colItems>
  <dataFields count="2">
    <dataField name="Total Sales" fld="6" baseField="0" baseItem="0" numFmtId="164"/>
    <dataField name="% of Total" fld="6" showDataAs="percentOfTotal" baseField="2" baseItem="1" numFmtId="166"/>
  </dataFields>
  <formats count="10">
    <format dxfId="473">
      <pivotArea grandRow="1" outline="0" collapsedLevelsAreSubtotals="1" fieldPosition="0"/>
    </format>
    <format dxfId="472">
      <pivotArea outline="0" fieldPosition="0">
        <references count="1">
          <reference field="4294967294" count="1">
            <x v="1"/>
          </reference>
        </references>
      </pivotArea>
    </format>
    <format dxfId="471">
      <pivotArea dataOnly="0" labelOnly="1" outline="0" fieldPosition="0">
        <references count="1">
          <reference field="4294967294" count="1">
            <x v="1"/>
          </reference>
        </references>
      </pivotArea>
    </format>
    <format dxfId="470">
      <pivotArea dataOnly="0" labelOnly="1" outline="0" fieldPosition="0">
        <references count="1">
          <reference field="4294967294" count="1">
            <x v="0"/>
          </reference>
        </references>
      </pivotArea>
    </format>
    <format dxfId="469">
      <pivotArea type="all" dataOnly="0" outline="0" fieldPosition="0"/>
    </format>
    <format dxfId="468">
      <pivotArea outline="0" collapsedLevelsAreSubtotals="1" fieldPosition="0"/>
    </format>
    <format dxfId="467">
      <pivotArea field="2" type="button" dataOnly="0" labelOnly="1" outline="0" axis="axisRow" fieldPosition="0"/>
    </format>
    <format dxfId="466">
      <pivotArea dataOnly="0" labelOnly="1" fieldPosition="0">
        <references count="1">
          <reference field="2" count="0"/>
        </references>
      </pivotArea>
    </format>
    <format dxfId="465">
      <pivotArea dataOnly="0" labelOnly="1" grandRow="1" outline="0" fieldPosition="0"/>
    </format>
    <format dxfId="464">
      <pivotArea dataOnly="0" labelOnly="1" outline="0" fieldPosition="0">
        <references count="1">
          <reference field="4294967294" count="2">
            <x v="0"/>
            <x v="1"/>
          </reference>
        </references>
      </pivotArea>
    </format>
  </format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2" format="4"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1"/>
          </reference>
        </references>
      </pivotArea>
    </chartFormat>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1"/>
          </reference>
        </references>
      </pivotArea>
    </chartFormat>
  </chartFormats>
  <pivotTableStyleInfo name="Excel_PivotTable" showRowHeaders="1" showColHeaders="1" showRowStripes="0" showColStripes="0" showLastColumn="1"/>
  <filters count="1">
    <filter fld="5" type="count" evalOrder="-1" id="1"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5.xml><?xml version="1.0" encoding="utf-8"?>
<pivotTableDefinition xmlns="http://schemas.openxmlformats.org/spreadsheetml/2006/main" xmlns:mc="http://schemas.openxmlformats.org/markup-compatibility/2006" xmlns:xr="http://schemas.microsoft.com/office/spreadsheetml/2014/revision" mc:Ignorable="xr" xr:uid="{A0ADBA21-C7A2-49A8-8D19-6C3AD8D1A688}" name="pt_Top10_Customers" cacheId="1" applyNumberFormats="0" applyBorderFormats="0" applyFontFormats="0" applyPatternFormats="0" applyAlignmentFormats="0" applyWidthHeightFormats="1" dataCaption="Values" updatedVersion="8" minRefreshableVersion="3" showDrill="0" itemPrintTitles="1" createdVersion="6" indent="0" multipleFieldFilters="0" chartFormat="4" rowHeaderCaption="Top 10 Customers" fieldListSortAscending="1">
  <location ref="J3:L7" firstHeaderRow="0" firstDataRow="1" firstDataCol="1"/>
  <pivotFields count="16">
    <pivotField outline="0" showAll="0"/>
    <pivotField numFmtId="14" outline="0" showAll="0">
      <items count="15">
        <item h="1" x="0"/>
        <item h="1" x="1"/>
        <item x="2"/>
        <item h="1" x="3"/>
        <item h="1" x="4"/>
        <item h="1" x="5"/>
        <item h="1" x="6"/>
        <item h="1" x="7"/>
        <item h="1" x="8"/>
        <item h="1" x="9"/>
        <item h="1" x="10"/>
        <item h="1" x="11"/>
        <item h="1" x="12"/>
        <item h="1" x="13"/>
        <item t="default"/>
      </items>
    </pivotField>
    <pivotField outline="0" showAll="0"/>
    <pivotField axis="axisRow" outline="0" showAll="0" measureFilter="1" sortType="descending">
      <items count="15">
        <item x="11"/>
        <item x="10"/>
        <item x="2"/>
        <item x="13"/>
        <item x="8"/>
        <item x="9"/>
        <item x="3"/>
        <item x="6"/>
        <item x="1"/>
        <item x="4"/>
        <item x="5"/>
        <item x="7"/>
        <item x="0"/>
        <item x="12"/>
        <item t="default"/>
      </items>
      <autoSortScope>
        <pivotArea dataOnly="0" outline="0" fieldPosition="0">
          <references count="1">
            <reference field="4294967294" count="1" selected="0">
              <x v="0"/>
            </reference>
          </references>
        </pivotArea>
      </autoSortScope>
    </pivotField>
    <pivotField outline="0" showAll="0">
      <items count="15">
        <item x="2"/>
        <item x="0"/>
        <item x="3"/>
        <item x="13"/>
        <item x="10"/>
        <item x="6"/>
        <item x="8"/>
        <item x="1"/>
        <item x="12"/>
        <item x="7"/>
        <item x="11"/>
        <item x="9"/>
        <item x="5"/>
        <item x="4"/>
        <item t="default"/>
      </items>
    </pivotField>
    <pivotField outline="0" showAll="0" measureFilter="1"/>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showAll="0"/>
    <pivotField outline="0" showAll="0"/>
  </pivotFields>
  <rowFields count="1">
    <field x="3"/>
  </rowFields>
  <rowItems count="4">
    <i>
      <x v="10"/>
    </i>
    <i>
      <x v="8"/>
    </i>
    <i>
      <x v="9"/>
    </i>
    <i t="grand">
      <x/>
    </i>
  </rowItems>
  <colFields count="1">
    <field x="-2"/>
  </colFields>
  <colItems count="2">
    <i>
      <x/>
    </i>
    <i i="1">
      <x v="1"/>
    </i>
  </colItems>
  <dataFields count="2">
    <dataField name="Total Sales" fld="6" baseField="0" baseItem="0" numFmtId="164"/>
    <dataField name="% of Total" fld="6" showDataAs="percentOfTotal" baseField="3" baseItem="11" numFmtId="166"/>
  </dataFields>
  <formats count="9">
    <format dxfId="482">
      <pivotArea grandRow="1" outline="0" collapsedLevelsAreSubtotals="1" fieldPosition="0"/>
    </format>
    <format dxfId="481">
      <pivotArea outline="0" fieldPosition="0">
        <references count="1">
          <reference field="4294967294" count="1">
            <x v="1"/>
          </reference>
        </references>
      </pivotArea>
    </format>
    <format dxfId="480">
      <pivotArea dataOnly="0" labelOnly="1" outline="0" fieldPosition="0">
        <references count="1">
          <reference field="4294967294" count="1">
            <x v="0"/>
          </reference>
        </references>
      </pivotArea>
    </format>
    <format dxfId="479">
      <pivotArea type="all" dataOnly="0" outline="0" fieldPosition="0"/>
    </format>
    <format dxfId="478">
      <pivotArea outline="0" collapsedLevelsAreSubtotals="1" fieldPosition="0"/>
    </format>
    <format dxfId="477">
      <pivotArea field="3" type="button" dataOnly="0" labelOnly="1" outline="0" axis="axisRow" fieldPosition="0"/>
    </format>
    <format dxfId="476">
      <pivotArea dataOnly="0" labelOnly="1" fieldPosition="0">
        <references count="1">
          <reference field="3" count="10">
            <x v="0"/>
            <x v="4"/>
            <x v="5"/>
            <x v="6"/>
            <x v="7"/>
            <x v="8"/>
            <x v="9"/>
            <x v="10"/>
            <x v="11"/>
            <x v="12"/>
          </reference>
        </references>
      </pivotArea>
    </format>
    <format dxfId="475">
      <pivotArea dataOnly="0" labelOnly="1" grandRow="1" outline="0" fieldPosition="0"/>
    </format>
    <format dxfId="474">
      <pivotArea dataOnly="0" labelOnly="1" outline="0" fieldPosition="0">
        <references count="1">
          <reference field="4294967294" count="2">
            <x v="0"/>
            <x v="1"/>
          </reference>
        </references>
      </pivotArea>
    </format>
  </format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2" format="4"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1"/>
          </reference>
        </references>
      </pivotArea>
    </chartFormat>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1"/>
          </reference>
        </references>
      </pivotArea>
    </chartFormat>
  </chartFormats>
  <pivotTableStyleInfo name="Excel_PivotTable" showRowHeaders="1" showColHeaders="1" showRowStripes="0" showColStripes="0" showLastColumn="1"/>
  <filters count="2">
    <filter fld="5" type="count" evalOrder="-1" id="1" iMeasureFld="0">
      <autoFilter ref="A1">
        <filterColumn colId="0">
          <top10 val="10" filterVal="10"/>
        </filterColumn>
      </autoFilter>
    </filter>
    <filter fld="3" type="count" evalOrder="-1" id="2"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6.xml><?xml version="1.0" encoding="utf-8"?>
<pivotTableDefinition xmlns="http://schemas.openxmlformats.org/spreadsheetml/2006/main" xmlns:mc="http://schemas.openxmlformats.org/markup-compatibility/2006" xmlns:xr="http://schemas.microsoft.com/office/spreadsheetml/2014/revision" mc:Ignorable="xr" xr:uid="{A0ADBA21-C7A2-49A8-8D19-6C3AD8D1A688}" name="PivotTable1" cacheId="1" applyNumberFormats="0" applyBorderFormats="0" applyFontFormats="0" applyPatternFormats="0" applyAlignmentFormats="0" applyWidthHeightFormats="1" dataCaption="Values" updatedVersion="8" minRefreshableVersion="3" showDrill="0" itemPrintTitles="1" createdVersion="6" indent="0" multipleFieldFilters="0" chartFormat="1" rowHeaderCaption="Total Sales by Sales Rep" colHeaderCaption=" " fieldListSortAscending="1">
  <location ref="B44:E52" firstHeaderRow="1" firstDataRow="2" firstDataCol="2"/>
  <pivotFields count="16">
    <pivotField outline="0" showAll="0"/>
    <pivotField axis="axisCol" numFmtId="14" outline="0">
      <items count="15">
        <item h="1" x="0"/>
        <item h="1" x="1"/>
        <item x="2"/>
        <item h="1" x="3"/>
        <item h="1" x="4"/>
        <item h="1" x="5"/>
        <item h="1" x="6"/>
        <item h="1" x="7"/>
        <item h="1" x="8"/>
        <item h="1" x="9"/>
        <item h="1" x="10"/>
        <item h="1" x="11"/>
        <item h="1" x="12"/>
        <item h="1" x="13"/>
        <item t="default"/>
      </items>
    </pivotField>
    <pivotField axis="axisRow" outline="0" showAll="0">
      <items count="9">
        <item x="6"/>
        <item x="0"/>
        <item x="1"/>
        <item x="4"/>
        <item x="2"/>
        <item x="3"/>
        <item x="5"/>
        <item x="7"/>
        <item t="default"/>
      </items>
    </pivotField>
    <pivotField axis="axisRow" outline="0" showAll="0">
      <items count="15">
        <item x="12"/>
        <item x="0"/>
        <item x="7"/>
        <item x="5"/>
        <item x="4"/>
        <item x="1"/>
        <item x="6"/>
        <item x="3"/>
        <item x="9"/>
        <item x="8"/>
        <item x="13"/>
        <item x="2"/>
        <item x="10"/>
        <item x="11"/>
        <item t="default"/>
      </items>
    </pivotField>
    <pivotField outline="0" showAll="0">
      <items count="15">
        <item x="2"/>
        <item x="0"/>
        <item x="3"/>
        <item x="13"/>
        <item x="10"/>
        <item x="6"/>
        <item x="8"/>
        <item x="1"/>
        <item x="12"/>
        <item x="7"/>
        <item x="11"/>
        <item x="9"/>
        <item x="5"/>
        <item x="4"/>
        <item t="default"/>
      </items>
    </pivotField>
    <pivotField outline="0" showAll="0" sortType="descending">
      <items count="24">
        <item x="0"/>
        <item x="1"/>
        <item x="3"/>
        <item x="2"/>
        <item x="4"/>
        <item x="5"/>
        <item x="6"/>
        <item x="7"/>
        <item x="8"/>
        <item x="9"/>
        <item x="10"/>
        <item x="12"/>
        <item x="11"/>
        <item x="16"/>
        <item x="14"/>
        <item x="13"/>
        <item x="15"/>
        <item x="17"/>
        <item x="22"/>
        <item x="21"/>
        <item x="20"/>
        <item x="19"/>
        <item x="18"/>
        <item t="default"/>
      </items>
      <autoSortScope>
        <pivotArea dataOnly="0" outline="0" fieldPosition="0">
          <references count="1">
            <reference field="4294967294" count="1" selected="0">
              <x v="0"/>
            </reference>
          </references>
        </pivotArea>
      </autoSortScope>
    </pivotField>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showAll="0"/>
    <pivotField outline="0" showAll="0"/>
  </pivotFields>
  <rowFields count="2">
    <field x="2"/>
    <field x="3"/>
  </rowFields>
  <rowItems count="7">
    <i>
      <x v="1"/>
      <x v="5"/>
    </i>
    <i t="default">
      <x v="1"/>
    </i>
    <i>
      <x v="2"/>
      <x v="4"/>
    </i>
    <i t="default">
      <x v="2"/>
    </i>
    <i>
      <x v="4"/>
      <x v="3"/>
    </i>
    <i t="default">
      <x v="4"/>
    </i>
    <i t="grand">
      <x/>
    </i>
  </rowItems>
  <colFields count="1">
    <field x="1"/>
  </colFields>
  <colItems count="2">
    <i>
      <x v="2"/>
    </i>
    <i t="grand">
      <x/>
    </i>
  </colItems>
  <dataFields count="1">
    <dataField name=" " fld="6" baseField="0" baseItem="0" numFmtId="164"/>
  </dataFields>
  <formats count="26">
    <format dxfId="408">
      <pivotArea grandRow="1" outline="0" collapsedLevelsAreSubtotals="1" fieldPosition="0"/>
    </format>
    <format dxfId="407">
      <pivotArea dataOnly="0" labelOnly="1" outline="0" fieldPosition="0">
        <references count="1">
          <reference field="4294967294" count="1">
            <x v="0"/>
          </reference>
        </references>
      </pivotArea>
    </format>
    <format dxfId="406">
      <pivotArea dataOnly="0" labelOnly="1" fieldPosition="0">
        <references count="1">
          <reference field="1" count="0"/>
        </references>
      </pivotArea>
    </format>
    <format dxfId="405">
      <pivotArea dataOnly="0" labelOnly="1" grandCol="1" outline="0" fieldPosition="0"/>
    </format>
    <format dxfId="404">
      <pivotArea dataOnly="0" labelOnly="1" fieldPosition="0">
        <references count="1">
          <reference field="1" count="0"/>
        </references>
      </pivotArea>
    </format>
    <format dxfId="403">
      <pivotArea dataOnly="0" labelOnly="1" grandCol="1" outline="0" fieldPosition="0"/>
    </format>
    <format dxfId="402">
      <pivotArea type="all" dataOnly="0" outline="0" fieldPosition="0"/>
    </format>
    <format dxfId="401">
      <pivotArea outline="0" collapsedLevelsAreSubtotals="1" fieldPosition="0"/>
    </format>
    <format dxfId="400">
      <pivotArea type="origin" dataOnly="0" labelOnly="1" outline="0" fieldPosition="0"/>
    </format>
    <format dxfId="399">
      <pivotArea field="1" type="button" dataOnly="0" labelOnly="1" outline="0" axis="axisCol" fieldPosition="0"/>
    </format>
    <format dxfId="398">
      <pivotArea type="topRight" dataOnly="0" labelOnly="1" outline="0" fieldPosition="0"/>
    </format>
    <format dxfId="397">
      <pivotArea field="2" type="button" dataOnly="0" labelOnly="1" outline="0" axis="axisRow" fieldPosition="0"/>
    </format>
    <format dxfId="396">
      <pivotArea field="3" type="button" dataOnly="0" labelOnly="1" outline="0" axis="axisRow" fieldPosition="1"/>
    </format>
    <format dxfId="395">
      <pivotArea dataOnly="0" labelOnly="1" fieldPosition="0">
        <references count="1">
          <reference field="2" count="0"/>
        </references>
      </pivotArea>
    </format>
    <format dxfId="394">
      <pivotArea dataOnly="0" labelOnly="1" fieldPosition="0">
        <references count="1">
          <reference field="2" count="0" defaultSubtotal="1"/>
        </references>
      </pivotArea>
    </format>
    <format dxfId="393">
      <pivotArea dataOnly="0" labelOnly="1" grandRow="1" outline="0" fieldPosition="0"/>
    </format>
    <format dxfId="392">
      <pivotArea dataOnly="0" labelOnly="1" fieldPosition="0">
        <references count="2">
          <reference field="2" count="1" selected="0">
            <x v="0"/>
          </reference>
          <reference field="3" count="1">
            <x v="6"/>
          </reference>
        </references>
      </pivotArea>
    </format>
    <format dxfId="391">
      <pivotArea dataOnly="0" labelOnly="1" fieldPosition="0">
        <references count="2">
          <reference field="2" count="1" selected="0">
            <x v="1"/>
          </reference>
          <reference field="3" count="5">
            <x v="1"/>
            <x v="2"/>
            <x v="5"/>
            <x v="12"/>
            <x v="13"/>
          </reference>
        </references>
      </pivotArea>
    </format>
    <format dxfId="390">
      <pivotArea dataOnly="0" labelOnly="1" fieldPosition="0">
        <references count="2">
          <reference field="2" count="1" selected="0">
            <x v="2"/>
          </reference>
          <reference field="3" count="3">
            <x v="4"/>
            <x v="5"/>
            <x v="7"/>
          </reference>
        </references>
      </pivotArea>
    </format>
    <format dxfId="389">
      <pivotArea dataOnly="0" labelOnly="1" fieldPosition="0">
        <references count="2">
          <reference field="2" count="1" selected="0">
            <x v="3"/>
          </reference>
          <reference field="3" count="1">
            <x v="6"/>
          </reference>
        </references>
      </pivotArea>
    </format>
    <format dxfId="388">
      <pivotArea dataOnly="0" labelOnly="1" fieldPosition="0">
        <references count="2">
          <reference field="2" count="1" selected="0">
            <x v="4"/>
          </reference>
          <reference field="3" count="4">
            <x v="3"/>
            <x v="7"/>
            <x v="9"/>
            <x v="11"/>
          </reference>
        </references>
      </pivotArea>
    </format>
    <format dxfId="387">
      <pivotArea dataOnly="0" labelOnly="1" fieldPosition="0">
        <references count="2">
          <reference field="2" count="1" selected="0">
            <x v="5"/>
          </reference>
          <reference field="3" count="2">
            <x v="6"/>
            <x v="7"/>
          </reference>
        </references>
      </pivotArea>
    </format>
    <format dxfId="386">
      <pivotArea dataOnly="0" labelOnly="1" fieldPosition="0">
        <references count="2">
          <reference field="2" count="1" selected="0">
            <x v="6"/>
          </reference>
          <reference field="3" count="5">
            <x v="0"/>
            <x v="2"/>
            <x v="4"/>
            <x v="9"/>
            <x v="10"/>
          </reference>
        </references>
      </pivotArea>
    </format>
    <format dxfId="385">
      <pivotArea dataOnly="0" labelOnly="1" fieldPosition="0">
        <references count="2">
          <reference field="2" count="1" selected="0">
            <x v="7"/>
          </reference>
          <reference field="3" count="1">
            <x v="8"/>
          </reference>
        </references>
      </pivotArea>
    </format>
    <format dxfId="384">
      <pivotArea dataOnly="0" labelOnly="1" fieldPosition="0">
        <references count="1">
          <reference field="1" count="0"/>
        </references>
      </pivotArea>
    </format>
    <format dxfId="383">
      <pivotArea dataOnly="0" labelOnly="1" grandCol="1" outline="0" fieldPosition="0"/>
    </format>
  </formats>
  <chartFormats count="1">
    <chartFormat chart="0" format="0" series="1">
      <pivotArea type="data" outline="0" fieldPosition="0">
        <references count="1">
          <reference field="4294967294" count="1" selected="0">
            <x v="0"/>
          </reference>
        </references>
      </pivotArea>
    </chartFormat>
  </chartFormats>
  <pivotTableStyleInfo name="Excel_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7.xml><?xml version="1.0" encoding="utf-8"?>
<pivotTableDefinition xmlns="http://schemas.openxmlformats.org/spreadsheetml/2006/main" xmlns:mc="http://schemas.openxmlformats.org/markup-compatibility/2006" xmlns:xr="http://schemas.microsoft.com/office/spreadsheetml/2014/revision" mc:Ignorable="xr" xr:uid="{A0ADBA21-C7A2-49A8-8D19-6C3AD8D1A688}" name="PivotTable9" cacheId="1" applyNumberFormats="0" applyBorderFormats="0" applyFontFormats="0" applyPatternFormats="0" applyAlignmentFormats="0" applyWidthHeightFormats="1" dataCaption="Values" updatedVersion="8" minRefreshableVersion="3" showDrill="0" itemPrintTitles="1" createdVersion="6" indent="0" multipleFieldFilters="0" chartFormat="1" rowHeaderCaption="Total Sales by Category" colHeaderCaption=" " fieldListSortAscending="1">
  <location ref="B3:E11" firstHeaderRow="1" firstDataRow="2" firstDataCol="2"/>
  <pivotFields count="16">
    <pivotField outline="0" showAll="0"/>
    <pivotField axis="axisCol" numFmtId="14" outline="0">
      <items count="15">
        <item h="1" x="0"/>
        <item h="1" x="1"/>
        <item x="2"/>
        <item h="1" x="3"/>
        <item h="1" x="4"/>
        <item h="1" x="5"/>
        <item h="1" x="6"/>
        <item h="1" x="7"/>
        <item h="1" x="8"/>
        <item h="1" x="9"/>
        <item h="1" x="10"/>
        <item h="1" x="11"/>
        <item h="1" x="12"/>
        <item h="1" x="13"/>
        <item t="default"/>
      </items>
    </pivotField>
    <pivotField outline="0" showAll="0"/>
    <pivotField outline="0" showAll="0"/>
    <pivotField axis="axisRow" outline="0" showAll="0">
      <items count="15">
        <item x="2"/>
        <item x="0"/>
        <item x="3"/>
        <item x="13"/>
        <item x="10"/>
        <item x="6"/>
        <item x="8"/>
        <item x="1"/>
        <item x="12"/>
        <item x="7"/>
        <item x="11"/>
        <item x="9"/>
        <item x="5"/>
        <item x="4"/>
        <item t="default"/>
      </items>
    </pivotField>
    <pivotField axis="axisRow" outline="0" showAll="0" sortType="descending">
      <items count="24">
        <item x="0"/>
        <item x="1"/>
        <item x="3"/>
        <item x="2"/>
        <item x="4"/>
        <item x="5"/>
        <item x="6"/>
        <item x="7"/>
        <item x="8"/>
        <item x="9"/>
        <item x="10"/>
        <item x="12"/>
        <item x="11"/>
        <item x="16"/>
        <item x="14"/>
        <item x="13"/>
        <item x="15"/>
        <item x="17"/>
        <item x="22"/>
        <item x="21"/>
        <item x="20"/>
        <item x="19"/>
        <item x="18"/>
        <item t="default"/>
      </items>
      <autoSortScope>
        <pivotArea dataOnly="0" outline="0" fieldPosition="0">
          <references count="1">
            <reference field="4294967294" count="1" selected="0">
              <x v="0"/>
            </reference>
          </references>
        </pivotArea>
      </autoSortScope>
    </pivotField>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showAll="0"/>
    <pivotField outline="0" showAll="0"/>
  </pivotFields>
  <rowFields count="2">
    <field x="4"/>
    <field x="5"/>
  </rowFields>
  <rowItems count="7">
    <i>
      <x/>
      <x v="6"/>
    </i>
    <i t="default">
      <x/>
    </i>
    <i>
      <x v="2"/>
      <x v="7"/>
    </i>
    <i t="default">
      <x v="2"/>
    </i>
    <i>
      <x v="13"/>
      <x v="8"/>
    </i>
    <i t="default">
      <x v="13"/>
    </i>
    <i t="grand">
      <x/>
    </i>
  </rowItems>
  <colFields count="1">
    <field x="1"/>
  </colFields>
  <colItems count="2">
    <i>
      <x v="2"/>
    </i>
    <i t="grand">
      <x/>
    </i>
  </colItems>
  <dataFields count="1">
    <dataField name=" " fld="6" baseField="0" baseItem="0" numFmtId="164"/>
  </dataFields>
  <formats count="32">
    <format dxfId="440">
      <pivotArea grandRow="1" outline="0" collapsedLevelsAreSubtotals="1" fieldPosition="0"/>
    </format>
    <format dxfId="439">
      <pivotArea dataOnly="0" labelOnly="1" outline="0" fieldPosition="0">
        <references count="1">
          <reference field="4294967294" count="1">
            <x v="0"/>
          </reference>
        </references>
      </pivotArea>
    </format>
    <format dxfId="438">
      <pivotArea dataOnly="0" labelOnly="1" fieldPosition="0">
        <references count="1">
          <reference field="1" count="0"/>
        </references>
      </pivotArea>
    </format>
    <format dxfId="437">
      <pivotArea dataOnly="0" labelOnly="1" grandCol="1" outline="0" fieldPosition="0"/>
    </format>
    <format dxfId="436">
      <pivotArea dataOnly="0" labelOnly="1" fieldPosition="0">
        <references count="1">
          <reference field="1" count="0"/>
        </references>
      </pivotArea>
    </format>
    <format dxfId="435">
      <pivotArea dataOnly="0" labelOnly="1" grandCol="1" outline="0" fieldPosition="0"/>
    </format>
    <format dxfId="434">
      <pivotArea type="all" dataOnly="0" outline="0" fieldPosition="0"/>
    </format>
    <format dxfId="433">
      <pivotArea outline="0" collapsedLevelsAreSubtotals="1" fieldPosition="0"/>
    </format>
    <format dxfId="432">
      <pivotArea type="origin" dataOnly="0" labelOnly="1" outline="0" fieldPosition="0"/>
    </format>
    <format dxfId="431">
      <pivotArea field="1" type="button" dataOnly="0" labelOnly="1" outline="0" axis="axisCol" fieldPosition="0"/>
    </format>
    <format dxfId="430">
      <pivotArea type="topRight" dataOnly="0" labelOnly="1" outline="0" fieldPosition="0"/>
    </format>
    <format dxfId="429">
      <pivotArea field="4" type="button" dataOnly="0" labelOnly="1" outline="0" axis="axisRow" fieldPosition="0"/>
    </format>
    <format dxfId="428">
      <pivotArea field="5" type="button" dataOnly="0" labelOnly="1" outline="0" axis="axisRow" fieldPosition="1"/>
    </format>
    <format dxfId="427">
      <pivotArea dataOnly="0" labelOnly="1" fieldPosition="0">
        <references count="1">
          <reference field="4" count="0"/>
        </references>
      </pivotArea>
    </format>
    <format dxfId="426">
      <pivotArea dataOnly="0" labelOnly="1" fieldPosition="0">
        <references count="1">
          <reference field="4" count="0" defaultSubtotal="1"/>
        </references>
      </pivotArea>
    </format>
    <format dxfId="425">
      <pivotArea dataOnly="0" labelOnly="1" grandRow="1" outline="0" fieldPosition="0"/>
    </format>
    <format dxfId="424">
      <pivotArea dataOnly="0" labelOnly="1" fieldPosition="0">
        <references count="2">
          <reference field="4" count="1" selected="0">
            <x v="0"/>
          </reference>
          <reference field="5" count="2">
            <x v="6"/>
            <x v="16"/>
          </reference>
        </references>
      </pivotArea>
    </format>
    <format dxfId="423">
      <pivotArea dataOnly="0" labelOnly="1" fieldPosition="0">
        <references count="2">
          <reference field="4" count="1" selected="0">
            <x v="1"/>
          </reference>
          <reference field="5" count="4">
            <x v="0"/>
            <x v="4"/>
            <x v="5"/>
            <x v="10"/>
          </reference>
        </references>
      </pivotArea>
    </format>
    <format dxfId="422">
      <pivotArea dataOnly="0" labelOnly="1" fieldPosition="0">
        <references count="2">
          <reference field="4" count="1" selected="0">
            <x v="2"/>
          </reference>
          <reference field="5" count="1">
            <x v="7"/>
          </reference>
        </references>
      </pivotArea>
    </format>
    <format dxfId="421">
      <pivotArea dataOnly="0" labelOnly="1" fieldPosition="0">
        <references count="2">
          <reference field="4" count="1" selected="0">
            <x v="3"/>
          </reference>
          <reference field="5" count="1">
            <x v="18"/>
          </reference>
        </references>
      </pivotArea>
    </format>
    <format dxfId="420">
      <pivotArea dataOnly="0" labelOnly="1" fieldPosition="0">
        <references count="2">
          <reference field="4" count="1" selected="0">
            <x v="4"/>
          </reference>
          <reference field="5" count="1">
            <x v="13"/>
          </reference>
        </references>
      </pivotArea>
    </format>
    <format dxfId="419">
      <pivotArea dataOnly="0" labelOnly="1" fieldPosition="0">
        <references count="2">
          <reference field="4" count="1" selected="0">
            <x v="5"/>
          </reference>
          <reference field="5" count="2">
            <x v="12"/>
            <x v="20"/>
          </reference>
        </references>
      </pivotArea>
    </format>
    <format dxfId="418">
      <pivotArea dataOnly="0" labelOnly="1" fieldPosition="0">
        <references count="2">
          <reference field="4" count="1" selected="0">
            <x v="6"/>
          </reference>
          <reference field="5" count="1">
            <x v="15"/>
          </reference>
        </references>
      </pivotArea>
    </format>
    <format dxfId="417">
      <pivotArea dataOnly="0" labelOnly="1" fieldPosition="0">
        <references count="2">
          <reference field="4" count="1" selected="0">
            <x v="7"/>
          </reference>
          <reference field="5" count="4">
            <x v="1"/>
            <x v="2"/>
            <x v="3"/>
            <x v="19"/>
          </reference>
        </references>
      </pivotArea>
    </format>
    <format dxfId="416">
      <pivotArea dataOnly="0" labelOnly="1" fieldPosition="0">
        <references count="2">
          <reference field="4" count="1" selected="0">
            <x v="8"/>
          </reference>
          <reference field="5" count="1">
            <x v="22"/>
          </reference>
        </references>
      </pivotArea>
    </format>
    <format dxfId="415">
      <pivotArea dataOnly="0" labelOnly="1" fieldPosition="0">
        <references count="2">
          <reference field="4" count="1" selected="0">
            <x v="9"/>
          </reference>
          <reference field="5" count="2">
            <x v="11"/>
            <x v="21"/>
          </reference>
        </references>
      </pivotArea>
    </format>
    <format dxfId="414">
      <pivotArea dataOnly="0" labelOnly="1" fieldPosition="0">
        <references count="2">
          <reference field="4" count="1" selected="0">
            <x v="10"/>
          </reference>
          <reference field="5" count="1">
            <x v="17"/>
          </reference>
        </references>
      </pivotArea>
    </format>
    <format dxfId="413">
      <pivotArea dataOnly="0" labelOnly="1" fieldPosition="0">
        <references count="2">
          <reference field="4" count="1" selected="0">
            <x v="11"/>
          </reference>
          <reference field="5" count="1">
            <x v="14"/>
          </reference>
        </references>
      </pivotArea>
    </format>
    <format dxfId="412">
      <pivotArea dataOnly="0" labelOnly="1" fieldPosition="0">
        <references count="2">
          <reference field="4" count="1" selected="0">
            <x v="12"/>
          </reference>
          <reference field="5" count="1">
            <x v="9"/>
          </reference>
        </references>
      </pivotArea>
    </format>
    <format dxfId="411">
      <pivotArea dataOnly="0" labelOnly="1" fieldPosition="0">
        <references count="2">
          <reference field="4" count="1" selected="0">
            <x v="13"/>
          </reference>
          <reference field="5" count="1">
            <x v="8"/>
          </reference>
        </references>
      </pivotArea>
    </format>
    <format dxfId="410">
      <pivotArea dataOnly="0" labelOnly="1" fieldPosition="0">
        <references count="1">
          <reference field="1" count="0"/>
        </references>
      </pivotArea>
    </format>
    <format dxfId="409">
      <pivotArea dataOnly="0" labelOnly="1" grandCol="1" outline="0" fieldPosition="0"/>
    </format>
  </formats>
  <chartFormats count="1">
    <chartFormat chart="0" format="0" series="1">
      <pivotArea type="data" outline="0" fieldPosition="0">
        <references count="1">
          <reference field="4294967294" count="1" selected="0">
            <x v="0"/>
          </reference>
        </references>
      </pivotArea>
    </chartFormat>
  </chartFormats>
  <pivotTableStyleInfo name="Excel_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1D37C8D-7D2B-47A9-BA36-77A9DAE94D7E}" name="pt_2c" cacheId="1" applyNumberFormats="0" applyBorderFormats="0" applyFontFormats="0" applyPatternFormats="0" applyAlignmentFormats="0" applyWidthHeightFormats="1" dataCaption="Values" updatedVersion="6" minRefreshableVersion="3" showDrill="0" itemPrintTitles="1" createdVersion="6" indent="0" multipleFieldFilters="0" rowHeaderCaption=" Company" fieldListSortAscending="1">
  <location ref="I3:K18" firstHeaderRow="0" firstDataRow="1" firstDataCol="1"/>
  <pivotFields count="16">
    <pivotField outline="0" showAll="0"/>
    <pivotField numFmtId="167" outline="0" showAll="0"/>
    <pivotField outline="0" showAll="0"/>
    <pivotField axis="axisRow" outline="0" showAll="0">
      <items count="15">
        <item x="12"/>
        <item x="0"/>
        <item x="7"/>
        <item x="5"/>
        <item x="4"/>
        <item x="1"/>
        <item x="6"/>
        <item x="3"/>
        <item x="9"/>
        <item x="8"/>
        <item x="13"/>
        <item x="2"/>
        <item x="10"/>
        <item x="11"/>
        <item t="default"/>
      </items>
    </pivotField>
    <pivotField outline="0" showAll="0">
      <items count="15">
        <item x="2"/>
        <item x="0"/>
        <item x="3"/>
        <item x="13"/>
        <item x="10"/>
        <item x="6"/>
        <item x="8"/>
        <item x="1"/>
        <item x="12"/>
        <item x="7"/>
        <item x="11"/>
        <item x="9"/>
        <item x="5"/>
        <item x="4"/>
        <item t="default"/>
      </items>
    </pivotField>
    <pivotField outline="0" showAll="0"/>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outline="0" showAll="0"/>
    <pivotField outline="0" showAll="0"/>
  </pivotFields>
  <rowFields count="1">
    <field x="3"/>
  </rowFields>
  <rowItems count="15">
    <i>
      <x/>
    </i>
    <i>
      <x v="1"/>
    </i>
    <i>
      <x v="2"/>
    </i>
    <i>
      <x v="3"/>
    </i>
    <i>
      <x v="4"/>
    </i>
    <i>
      <x v="5"/>
    </i>
    <i>
      <x v="6"/>
    </i>
    <i>
      <x v="7"/>
    </i>
    <i>
      <x v="8"/>
    </i>
    <i>
      <x v="9"/>
    </i>
    <i>
      <x v="10"/>
    </i>
    <i>
      <x v="11"/>
    </i>
    <i>
      <x v="12"/>
    </i>
    <i>
      <x v="13"/>
    </i>
    <i t="grand">
      <x/>
    </i>
  </rowItems>
  <colFields count="1">
    <field x="-2"/>
  </colFields>
  <colItems count="2">
    <i>
      <x/>
    </i>
    <i i="1">
      <x v="1"/>
    </i>
  </colItems>
  <dataFields count="2">
    <dataField name=" Sales" fld="6" baseField="0" baseItem="0" numFmtId="164"/>
    <dataField name="% Total" fld="6" showDataAs="percentOfTotal" baseField="4" baseItem="7" numFmtId="10"/>
  </dataFields>
  <formats count="12">
    <format dxfId="651">
      <pivotArea field="4" grandRow="1" outline="0" collapsedLevelsAreSubtotals="1">
        <references count="1">
          <reference field="4294967294" count="1" selected="0">
            <x v="0"/>
          </reference>
        </references>
      </pivotArea>
    </format>
    <format dxfId="650">
      <pivotArea field="4" grandRow="1" outline="0" collapsedLevelsAreSubtotals="1">
        <references count="1">
          <reference field="4294967294" count="1" selected="0">
            <x v="0"/>
          </reference>
        </references>
      </pivotArea>
    </format>
    <format dxfId="649">
      <pivotArea field="4" grandRow="1" outline="0" collapsedLevelsAreSubtotals="1">
        <references count="1">
          <reference field="4294967294" count="1" selected="0">
            <x v="0"/>
          </reference>
        </references>
      </pivotArea>
    </format>
    <format dxfId="648">
      <pivotArea field="4" grandRow="1" outline="0" collapsedLevelsAreSubtotals="1">
        <references count="1">
          <reference field="4294967294" count="1" selected="0">
            <x v="0"/>
          </reference>
        </references>
      </pivotArea>
    </format>
    <format dxfId="647">
      <pivotArea dataOnly="0" labelOnly="1" outline="0" fieldPosition="0">
        <references count="1">
          <reference field="4294967294" count="2">
            <x v="0"/>
            <x v="1"/>
          </reference>
        </references>
      </pivotArea>
    </format>
    <format dxfId="646">
      <pivotArea dataOnly="0" outline="0" fieldPosition="0">
        <references count="1">
          <reference field="4294967294" count="1">
            <x v="0"/>
          </reference>
        </references>
      </pivotArea>
    </format>
    <format dxfId="645">
      <pivotArea type="all" dataOnly="0" outline="0" fieldPosition="0"/>
    </format>
    <format dxfId="644">
      <pivotArea outline="0" collapsedLevelsAreSubtotals="1" fieldPosition="0"/>
    </format>
    <format dxfId="643">
      <pivotArea field="3" type="button" dataOnly="0" labelOnly="1" outline="0" axis="axisRow" fieldPosition="0"/>
    </format>
    <format dxfId="642">
      <pivotArea dataOnly="0" labelOnly="1" fieldPosition="0">
        <references count="1">
          <reference field="3" count="0"/>
        </references>
      </pivotArea>
    </format>
    <format dxfId="641">
      <pivotArea dataOnly="0" labelOnly="1" grandRow="1" outline="0" fieldPosition="0"/>
    </format>
    <format dxfId="640">
      <pivotArea dataOnly="0" labelOnly="1" outline="0" fieldPosition="0">
        <references count="1">
          <reference field="4294967294" count="2">
            <x v="0"/>
            <x v="1"/>
          </reference>
        </references>
      </pivotArea>
    </format>
  </formats>
  <pivotTableStyleInfo name="Excel_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1D37C8D-7D2B-47A9-BA36-77A9DAE94D7E}" name="pt_2b" cacheId="1" applyNumberFormats="0" applyBorderFormats="0" applyFontFormats="0" applyPatternFormats="0" applyAlignmentFormats="0" applyWidthHeightFormats="1" dataCaption="Values" updatedVersion="6" minRefreshableVersion="3" showDrill="0" itemPrintTitles="1" createdVersion="6" indent="0" multipleFieldFilters="0" rowHeaderCaption=" Product" fieldListSortAscending="1">
  <location ref="E3:G14" firstHeaderRow="0" firstDataRow="1" firstDataCol="1"/>
  <pivotFields count="16">
    <pivotField outline="0" showAll="0"/>
    <pivotField numFmtId="167" outline="0" showAll="0"/>
    <pivotField outline="0" showAll="0"/>
    <pivotField outline="0" showAll="0"/>
    <pivotField outline="0" showAll="0">
      <items count="15">
        <item x="2"/>
        <item x="0"/>
        <item x="3"/>
        <item x="13"/>
        <item x="10"/>
        <item x="6"/>
        <item x="8"/>
        <item x="1"/>
        <item x="12"/>
        <item x="7"/>
        <item x="11"/>
        <item x="9"/>
        <item x="5"/>
        <item x="4"/>
        <item t="default"/>
      </items>
    </pivotField>
    <pivotField axis="axisRow" outline="0" showAll="0" measureFilter="1">
      <items count="24">
        <item x="21"/>
        <item x="0"/>
        <item x="12"/>
        <item x="11"/>
        <item x="4"/>
        <item x="7"/>
        <item x="6"/>
        <item x="8"/>
        <item x="5"/>
        <item x="16"/>
        <item x="9"/>
        <item x="2"/>
        <item x="3"/>
        <item x="1"/>
        <item x="22"/>
        <item x="10"/>
        <item x="18"/>
        <item x="19"/>
        <item x="13"/>
        <item x="17"/>
        <item x="14"/>
        <item x="15"/>
        <item x="20"/>
        <item t="default"/>
      </items>
    </pivotField>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outline="0" showAll="0"/>
    <pivotField outline="0" showAll="0"/>
  </pivotFields>
  <rowFields count="1">
    <field x="5"/>
  </rowFields>
  <rowItems count="11">
    <i>
      <x v="1"/>
    </i>
    <i>
      <x v="2"/>
    </i>
    <i>
      <x v="5"/>
    </i>
    <i>
      <x v="7"/>
    </i>
    <i>
      <x v="8"/>
    </i>
    <i>
      <x v="9"/>
    </i>
    <i>
      <x v="10"/>
    </i>
    <i>
      <x v="11"/>
    </i>
    <i>
      <x v="17"/>
    </i>
    <i>
      <x v="18"/>
    </i>
    <i t="grand">
      <x/>
    </i>
  </rowItems>
  <colFields count="1">
    <field x="-2"/>
  </colFields>
  <colItems count="2">
    <i>
      <x/>
    </i>
    <i i="1">
      <x v="1"/>
    </i>
  </colItems>
  <dataFields count="2">
    <dataField name=" Sales" fld="6" baseField="0" baseItem="0" numFmtId="164"/>
    <dataField name="% Total" fld="6" showDataAs="percentOfTotal" baseField="4" baseItem="7" numFmtId="10"/>
  </dataFields>
  <formats count="12">
    <format dxfId="663">
      <pivotArea field="4" grandRow="1" outline="0" collapsedLevelsAreSubtotals="1">
        <references count="1">
          <reference field="4294967294" count="1" selected="0">
            <x v="0"/>
          </reference>
        </references>
      </pivotArea>
    </format>
    <format dxfId="662">
      <pivotArea field="4" grandRow="1" outline="0" collapsedLevelsAreSubtotals="1">
        <references count="1">
          <reference field="4294967294" count="1" selected="0">
            <x v="0"/>
          </reference>
        </references>
      </pivotArea>
    </format>
    <format dxfId="661">
      <pivotArea field="4" grandRow="1" outline="0" collapsedLevelsAreSubtotals="1">
        <references count="1">
          <reference field="4294967294" count="1" selected="0">
            <x v="0"/>
          </reference>
        </references>
      </pivotArea>
    </format>
    <format dxfId="660">
      <pivotArea field="4" grandRow="1" outline="0" collapsedLevelsAreSubtotals="1">
        <references count="1">
          <reference field="4294967294" count="1" selected="0">
            <x v="0"/>
          </reference>
        </references>
      </pivotArea>
    </format>
    <format dxfId="659">
      <pivotArea dataOnly="0" labelOnly="1" outline="0" fieldPosition="0">
        <references count="1">
          <reference field="4294967294" count="2">
            <x v="0"/>
            <x v="1"/>
          </reference>
        </references>
      </pivotArea>
    </format>
    <format dxfId="658">
      <pivotArea dataOnly="0" outline="0" fieldPosition="0">
        <references count="1">
          <reference field="4294967294" count="1">
            <x v="0"/>
          </reference>
        </references>
      </pivotArea>
    </format>
    <format dxfId="657">
      <pivotArea type="all" dataOnly="0" outline="0" fieldPosition="0"/>
    </format>
    <format dxfId="656">
      <pivotArea outline="0" collapsedLevelsAreSubtotals="1" fieldPosition="0"/>
    </format>
    <format dxfId="655">
      <pivotArea field="5" type="button" dataOnly="0" labelOnly="1" outline="0" axis="axisRow" fieldPosition="0"/>
    </format>
    <format dxfId="654">
      <pivotArea dataOnly="0" labelOnly="1" fieldPosition="0">
        <references count="1">
          <reference field="5" count="0"/>
        </references>
      </pivotArea>
    </format>
    <format dxfId="653">
      <pivotArea dataOnly="0" labelOnly="1" grandRow="1" outline="0" fieldPosition="0"/>
    </format>
    <format dxfId="652">
      <pivotArea dataOnly="0" labelOnly="1" outline="0" fieldPosition="0">
        <references count="1">
          <reference field="4294967294" count="2">
            <x v="0"/>
            <x v="1"/>
          </reference>
        </references>
      </pivotArea>
    </format>
  </formats>
  <pivotTableStyleInfo name="Excel_PivotTable" showRowHeaders="1" showColHeaders="1" showRowStripes="0" showColStripes="0" showLastColumn="1"/>
  <filters count="1">
    <filter fld="5" type="count" evalOrder="-1" id="1"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81D37C8D-7D2B-47A9-BA36-77A9DAE94D7E}" name="pt_2a" cacheId="1" applyNumberFormats="0" applyBorderFormats="0" applyFontFormats="0" applyPatternFormats="0" applyAlignmentFormats="0" applyWidthHeightFormats="1" dataCaption="Values" updatedVersion="6" minRefreshableVersion="3" showDrill="0" itemPrintTitles="1" createdVersion="6" indent="0" multipleFieldFilters="0" rowHeaderCaption=" Category" fieldListSortAscending="1">
  <location ref="A3:C18" firstHeaderRow="0" firstDataRow="1" firstDataCol="1"/>
  <pivotFields count="16">
    <pivotField outline="0" showAll="0"/>
    <pivotField numFmtId="167" outline="0" showAll="0"/>
    <pivotField outline="0" showAll="0"/>
    <pivotField outline="0" showAll="0"/>
    <pivotField axis="axisRow" outline="0" showAll="0" sortType="descending">
      <items count="15">
        <item x="2"/>
        <item x="0"/>
        <item x="3"/>
        <item x="13"/>
        <item x="10"/>
        <item x="6"/>
        <item x="8"/>
        <item x="1"/>
        <item x="12"/>
        <item x="7"/>
        <item x="11"/>
        <item x="9"/>
        <item x="5"/>
        <item x="4"/>
        <item t="default"/>
      </items>
      <autoSortScope>
        <pivotArea dataOnly="0" outline="0" fieldPosition="0">
          <references count="1">
            <reference field="4294967294" count="1" selected="0">
              <x v="0"/>
            </reference>
          </references>
        </pivotArea>
      </autoSortScope>
    </pivotField>
    <pivotField outline="0" showAll="0"/>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outline="0" showAll="0"/>
    <pivotField outline="0" showAll="0"/>
  </pivotFields>
  <rowFields count="1">
    <field x="4"/>
  </rowFields>
  <rowItems count="15">
    <i>
      <x v="1"/>
    </i>
    <i>
      <x v="9"/>
    </i>
    <i>
      <x v="7"/>
    </i>
    <i>
      <x v="6"/>
    </i>
    <i>
      <x v="13"/>
    </i>
    <i>
      <x v="12"/>
    </i>
    <i>
      <x v="2"/>
    </i>
    <i>
      <x v="4"/>
    </i>
    <i>
      <x v="11"/>
    </i>
    <i>
      <x v="3"/>
    </i>
    <i>
      <x v="5"/>
    </i>
    <i>
      <x/>
    </i>
    <i>
      <x v="10"/>
    </i>
    <i>
      <x v="8"/>
    </i>
    <i t="grand">
      <x/>
    </i>
  </rowItems>
  <colFields count="1">
    <field x="-2"/>
  </colFields>
  <colItems count="2">
    <i>
      <x/>
    </i>
    <i i="1">
      <x v="1"/>
    </i>
  </colItems>
  <dataFields count="2">
    <dataField name=" Sales" fld="6" baseField="0" baseItem="0" numFmtId="164"/>
    <dataField name="% Total" fld="6" showDataAs="percentOfTotal" baseField="4" baseItem="7" numFmtId="10"/>
  </dataFields>
  <formats count="12">
    <format dxfId="675">
      <pivotArea field="4" grandRow="1" outline="0" collapsedLevelsAreSubtotals="1" axis="axisRow" fieldPosition="0">
        <references count="1">
          <reference field="4294967294" count="1" selected="0">
            <x v="0"/>
          </reference>
        </references>
      </pivotArea>
    </format>
    <format dxfId="674">
      <pivotArea field="4" grandRow="1" outline="0" collapsedLevelsAreSubtotals="1" axis="axisRow" fieldPosition="0">
        <references count="1">
          <reference field="4294967294" count="1" selected="0">
            <x v="0"/>
          </reference>
        </references>
      </pivotArea>
    </format>
    <format dxfId="673">
      <pivotArea field="4" grandRow="1" outline="0" collapsedLevelsAreSubtotals="1" axis="axisRow" fieldPosition="0">
        <references count="1">
          <reference field="4294967294" count="1" selected="0">
            <x v="0"/>
          </reference>
        </references>
      </pivotArea>
    </format>
    <format dxfId="672">
      <pivotArea field="4" grandRow="1" outline="0" collapsedLevelsAreSubtotals="1" axis="axisRow" fieldPosition="0">
        <references count="1">
          <reference field="4294967294" count="1" selected="0">
            <x v="0"/>
          </reference>
        </references>
      </pivotArea>
    </format>
    <format dxfId="671">
      <pivotArea dataOnly="0" labelOnly="1" outline="0" fieldPosition="0">
        <references count="1">
          <reference field="4294967294" count="2">
            <x v="0"/>
            <x v="1"/>
          </reference>
        </references>
      </pivotArea>
    </format>
    <format dxfId="670">
      <pivotArea dataOnly="0" outline="0" fieldPosition="0">
        <references count="1">
          <reference field="4294967294" count="1">
            <x v="0"/>
          </reference>
        </references>
      </pivotArea>
    </format>
    <format dxfId="669">
      <pivotArea type="all" dataOnly="0" outline="0" fieldPosition="0"/>
    </format>
    <format dxfId="668">
      <pivotArea outline="0" collapsedLevelsAreSubtotals="1" fieldPosition="0"/>
    </format>
    <format dxfId="667">
      <pivotArea field="4" type="button" dataOnly="0" labelOnly="1" outline="0" axis="axisRow" fieldPosition="0"/>
    </format>
    <format dxfId="666">
      <pivotArea dataOnly="0" labelOnly="1" fieldPosition="0">
        <references count="1">
          <reference field="4" count="0"/>
        </references>
      </pivotArea>
    </format>
    <format dxfId="665">
      <pivotArea dataOnly="0" labelOnly="1" grandRow="1" outline="0" fieldPosition="0"/>
    </format>
    <format dxfId="664">
      <pivotArea dataOnly="0" labelOnly="1" outline="0" fieldPosition="0">
        <references count="1">
          <reference field="4294967294" count="2">
            <x v="0"/>
            <x v="1"/>
          </reference>
        </references>
      </pivotArea>
    </format>
  </formats>
  <pivotTableStyleInfo name="Excel_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81D37C8D-7D2B-47A9-BA36-77A9DAE94D7E}" name="pt_2d" cacheId="1" applyNumberFormats="0" applyBorderFormats="0" applyFontFormats="0" applyPatternFormats="0" applyAlignmentFormats="0" applyWidthHeightFormats="1" dataCaption="Values" updatedVersion="6" minRefreshableVersion="3" showDrill="0" itemPrintTitles="1" createdVersion="6" indent="0" multipleFieldFilters="0" rowHeaderCaption="Sales Rep" fieldListSortAscending="1">
  <location ref="M3:O12" firstHeaderRow="0" firstDataRow="1" firstDataCol="1"/>
  <pivotFields count="16">
    <pivotField outline="0" showAll="0"/>
    <pivotField numFmtId="167" outline="0" showAll="0"/>
    <pivotField axis="axisRow" outline="0" showAll="0">
      <items count="9">
        <item x="6"/>
        <item x="0"/>
        <item x="1"/>
        <item x="4"/>
        <item x="2"/>
        <item x="3"/>
        <item x="5"/>
        <item x="7"/>
        <item t="default"/>
      </items>
    </pivotField>
    <pivotField outline="0" showAll="0"/>
    <pivotField outline="0" showAll="0">
      <items count="15">
        <item x="2"/>
        <item x="0"/>
        <item x="3"/>
        <item x="13"/>
        <item x="10"/>
        <item x="6"/>
        <item x="8"/>
        <item x="1"/>
        <item x="12"/>
        <item x="7"/>
        <item x="11"/>
        <item x="9"/>
        <item x="5"/>
        <item x="4"/>
        <item t="default"/>
      </items>
    </pivotField>
    <pivotField outline="0" showAll="0"/>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outline="0" showAll="0"/>
    <pivotField outline="0" showAll="0"/>
  </pivotFields>
  <rowFields count="1">
    <field x="2"/>
  </rowFields>
  <rowItems count="9">
    <i>
      <x/>
    </i>
    <i>
      <x v="1"/>
    </i>
    <i>
      <x v="2"/>
    </i>
    <i>
      <x v="3"/>
    </i>
    <i>
      <x v="4"/>
    </i>
    <i>
      <x v="5"/>
    </i>
    <i>
      <x v="6"/>
    </i>
    <i>
      <x v="7"/>
    </i>
    <i t="grand">
      <x/>
    </i>
  </rowItems>
  <colFields count="1">
    <field x="-2"/>
  </colFields>
  <colItems count="2">
    <i>
      <x/>
    </i>
    <i i="1">
      <x v="1"/>
    </i>
  </colItems>
  <dataFields count="2">
    <dataField name=" Sales" fld="6" baseField="0" baseItem="0" numFmtId="164"/>
    <dataField name="% Total" fld="6" showDataAs="percentOfTotal" baseField="4" baseItem="7" numFmtId="10"/>
  </dataFields>
  <formats count="12">
    <format dxfId="687">
      <pivotArea field="4" grandRow="1" outline="0" collapsedLevelsAreSubtotals="1">
        <references count="1">
          <reference field="4294967294" count="1" selected="0">
            <x v="0"/>
          </reference>
        </references>
      </pivotArea>
    </format>
    <format dxfId="686">
      <pivotArea field="4" grandRow="1" outline="0" collapsedLevelsAreSubtotals="1">
        <references count="1">
          <reference field="4294967294" count="1" selected="0">
            <x v="0"/>
          </reference>
        </references>
      </pivotArea>
    </format>
    <format dxfId="685">
      <pivotArea field="4" grandRow="1" outline="0" collapsedLevelsAreSubtotals="1">
        <references count="1">
          <reference field="4294967294" count="1" selected="0">
            <x v="0"/>
          </reference>
        </references>
      </pivotArea>
    </format>
    <format dxfId="684">
      <pivotArea field="4" grandRow="1" outline="0" collapsedLevelsAreSubtotals="1">
        <references count="1">
          <reference field="4294967294" count="1" selected="0">
            <x v="0"/>
          </reference>
        </references>
      </pivotArea>
    </format>
    <format dxfId="683">
      <pivotArea dataOnly="0" labelOnly="1" outline="0" fieldPosition="0">
        <references count="1">
          <reference field="4294967294" count="2">
            <x v="0"/>
            <x v="1"/>
          </reference>
        </references>
      </pivotArea>
    </format>
    <format dxfId="682">
      <pivotArea dataOnly="0" outline="0" fieldPosition="0">
        <references count="1">
          <reference field="4294967294" count="1">
            <x v="0"/>
          </reference>
        </references>
      </pivotArea>
    </format>
    <format dxfId="681">
      <pivotArea type="all" dataOnly="0" outline="0" fieldPosition="0"/>
    </format>
    <format dxfId="680">
      <pivotArea outline="0" collapsedLevelsAreSubtotals="1" fieldPosition="0"/>
    </format>
    <format dxfId="679">
      <pivotArea field="2" type="button" dataOnly="0" labelOnly="1" outline="0" axis="axisRow" fieldPosition="0"/>
    </format>
    <format dxfId="678">
      <pivotArea dataOnly="0" labelOnly="1" fieldPosition="0">
        <references count="1">
          <reference field="2" count="0"/>
        </references>
      </pivotArea>
    </format>
    <format dxfId="677">
      <pivotArea dataOnly="0" labelOnly="1" grandRow="1" outline="0" fieldPosition="0"/>
    </format>
    <format dxfId="676">
      <pivotArea dataOnly="0" labelOnly="1" outline="0" fieldPosition="0">
        <references count="1">
          <reference field="4294967294" count="2">
            <x v="0"/>
            <x v="1"/>
          </reference>
        </references>
      </pivotArea>
    </format>
  </formats>
  <pivotTableStyleInfo name="Excel_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47810BDD-4532-47C8-BE50-E13ED6CD0BAD}" name="PivotTable2" cacheId="1" applyNumberFormats="0" applyBorderFormats="0" applyFontFormats="0" applyPatternFormats="0" applyAlignmentFormats="0" applyWidthHeightFormats="1" dataCaption="Values" updatedVersion="8" minRefreshableVersion="3" showDrill="0" itemPrintTitles="1" createdVersion="6" indent="0" multipleFieldFilters="0" chartFormat="2" rowHeaderCaption="Sales Rep" fieldListSortAscending="1">
  <location ref="X3:Z15" firstHeaderRow="0" firstDataRow="1" firstDataCol="1"/>
  <pivotFields count="16">
    <pivotField outline="0" showAll="0"/>
    <pivotField numFmtId="167" outline="0" showAll="0"/>
    <pivotField outline="0" showAll="0">
      <items count="9">
        <item x="6"/>
        <item x="0"/>
        <item x="1"/>
        <item x="4"/>
        <item x="2"/>
        <item x="3"/>
        <item x="5"/>
        <item x="7"/>
        <item t="default"/>
      </items>
    </pivotField>
    <pivotField outline="0" showAll="0"/>
    <pivotField outline="0" showAll="0">
      <items count="15">
        <item x="2"/>
        <item x="0"/>
        <item x="3"/>
        <item x="13"/>
        <item x="10"/>
        <item x="6"/>
        <item x="8"/>
        <item x="1"/>
        <item x="12"/>
        <item x="7"/>
        <item x="11"/>
        <item x="9"/>
        <item x="5"/>
        <item x="4"/>
        <item t="default"/>
      </items>
    </pivotField>
    <pivotField outline="0" showAll="0"/>
    <pivotField dataField="1" numFmtId="165" outline="0" showAll="0"/>
    <pivotField outline="0" showAll="0"/>
    <pivotField numFmtId="9" outline="0" showAll="0"/>
    <pivotField outline="0" showAll="0"/>
    <pivotField outline="0" showAll="0"/>
    <pivotField outline="0" showAll="0"/>
    <pivotField axis="axisRow" outline="0" showAll="0">
      <items count="12">
        <item x="7"/>
        <item x="3"/>
        <item x="0"/>
        <item x="4"/>
        <item x="6"/>
        <item x="9"/>
        <item x="5"/>
        <item x="1"/>
        <item x="2"/>
        <item x="8"/>
        <item x="10"/>
        <item t="default"/>
      </items>
    </pivotField>
    <pivotField outline="0" showAll="0"/>
    <pivotField numFmtId="165" outline="0" showAll="0"/>
    <pivotField outline="0" showAll="0"/>
  </pivotFields>
  <rowFields count="1">
    <field x="12"/>
  </rowFields>
  <rowItems count="12">
    <i>
      <x/>
    </i>
    <i>
      <x v="1"/>
    </i>
    <i>
      <x v="2"/>
    </i>
    <i>
      <x v="3"/>
    </i>
    <i>
      <x v="4"/>
    </i>
    <i>
      <x v="5"/>
    </i>
    <i>
      <x v="6"/>
    </i>
    <i>
      <x v="7"/>
    </i>
    <i>
      <x v="8"/>
    </i>
    <i>
      <x v="9"/>
    </i>
    <i>
      <x v="10"/>
    </i>
    <i t="grand">
      <x/>
    </i>
  </rowItems>
  <colFields count="1">
    <field x="-2"/>
  </colFields>
  <colItems count="2">
    <i>
      <x/>
    </i>
    <i i="1">
      <x v="1"/>
    </i>
  </colItems>
  <dataFields count="2">
    <dataField name=" Sales" fld="6" baseField="0" baseItem="0" numFmtId="164"/>
    <dataField name="% Total" fld="6" showDataAs="percentOfTotal" baseField="4" baseItem="7" numFmtId="10"/>
  </dataFields>
  <formats count="11">
    <format dxfId="305">
      <pivotArea field="4" grandRow="1" outline="0" collapsedLevelsAreSubtotals="1">
        <references count="1">
          <reference field="4294967294" count="1" selected="0">
            <x v="0"/>
          </reference>
        </references>
      </pivotArea>
    </format>
    <format dxfId="306">
      <pivotArea field="4" grandRow="1" outline="0" collapsedLevelsAreSubtotals="1">
        <references count="1">
          <reference field="4294967294" count="1" selected="0">
            <x v="0"/>
          </reference>
        </references>
      </pivotArea>
    </format>
    <format dxfId="307">
      <pivotArea field="4" grandRow="1" outline="0" collapsedLevelsAreSubtotals="1">
        <references count="1">
          <reference field="4294967294" count="1" selected="0">
            <x v="0"/>
          </reference>
        </references>
      </pivotArea>
    </format>
    <format dxfId="308">
      <pivotArea field="4" grandRow="1" outline="0" collapsedLevelsAreSubtotals="1">
        <references count="1">
          <reference field="4294967294" count="1" selected="0">
            <x v="0"/>
          </reference>
        </references>
      </pivotArea>
    </format>
    <format dxfId="309">
      <pivotArea dataOnly="0" labelOnly="1" outline="0" fieldPosition="0">
        <references count="1">
          <reference field="4294967294" count="2">
            <x v="0"/>
            <x v="1"/>
          </reference>
        </references>
      </pivotArea>
    </format>
    <format dxfId="310">
      <pivotArea dataOnly="0" outline="0" fieldPosition="0">
        <references count="1">
          <reference field="4294967294" count="1">
            <x v="0"/>
          </reference>
        </references>
      </pivotArea>
    </format>
    <format dxfId="311">
      <pivotArea type="all" dataOnly="0" outline="0" fieldPosition="0"/>
    </format>
    <format dxfId="312">
      <pivotArea outline="0" collapsedLevelsAreSubtotals="1" fieldPosition="0"/>
    </format>
    <format dxfId="313">
      <pivotArea field="2" type="button" dataOnly="0" labelOnly="1" outline="0"/>
    </format>
    <format dxfId="314">
      <pivotArea dataOnly="0" labelOnly="1" grandRow="1" outline="0" fieldPosition="0"/>
    </format>
    <format dxfId="315">
      <pivotArea dataOnly="0" labelOnly="1" outline="0" fieldPosition="0">
        <references count="1">
          <reference field="4294967294" count="2">
            <x v="0"/>
            <x v="1"/>
          </reference>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Excel_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81D37C8D-7D2B-47A9-BA36-77A9DAE94D7E}" name="pt_3d" cacheId="1" applyNumberFormats="0" applyBorderFormats="0" applyFontFormats="0" applyPatternFormats="0" applyAlignmentFormats="0" applyWidthHeightFormats="1" dataCaption="Values" updatedVersion="6" minRefreshableVersion="3" showDrill="0" itemPrintTitles="1" createdVersion="6" indent="0" multipleFieldFilters="0" chartFormat="1" rowHeaderCaption="Sales Rep" fieldListSortAscending="1">
  <location ref="M3:O12" firstHeaderRow="0" firstDataRow="1" firstDataCol="1"/>
  <pivotFields count="16">
    <pivotField outline="0" showAll="0"/>
    <pivotField numFmtId="167" outline="0" showAll="0"/>
    <pivotField axis="axisRow" outline="0" showAll="0">
      <items count="9">
        <item x="6"/>
        <item x="0"/>
        <item x="1"/>
        <item x="4"/>
        <item x="2"/>
        <item x="3"/>
        <item x="5"/>
        <item x="7"/>
        <item t="default"/>
      </items>
    </pivotField>
    <pivotField outline="0" showAll="0"/>
    <pivotField outline="0" showAll="0">
      <items count="15">
        <item x="2"/>
        <item x="0"/>
        <item x="3"/>
        <item x="13"/>
        <item x="10"/>
        <item x="6"/>
        <item x="8"/>
        <item x="1"/>
        <item x="12"/>
        <item x="7"/>
        <item x="11"/>
        <item x="9"/>
        <item x="5"/>
        <item x="4"/>
        <item t="default"/>
      </items>
    </pivotField>
    <pivotField outline="0" showAll="0"/>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outline="0" showAll="0"/>
    <pivotField outline="0" showAll="0"/>
  </pivotFields>
  <rowFields count="1">
    <field x="2"/>
  </rowFields>
  <rowItems count="9">
    <i>
      <x/>
    </i>
    <i>
      <x v="1"/>
    </i>
    <i>
      <x v="2"/>
    </i>
    <i>
      <x v="3"/>
    </i>
    <i>
      <x v="4"/>
    </i>
    <i>
      <x v="5"/>
    </i>
    <i>
      <x v="6"/>
    </i>
    <i>
      <x v="7"/>
    </i>
    <i t="grand">
      <x/>
    </i>
  </rowItems>
  <colFields count="1">
    <field x="-2"/>
  </colFields>
  <colItems count="2">
    <i>
      <x/>
    </i>
    <i i="1">
      <x v="1"/>
    </i>
  </colItems>
  <dataFields count="2">
    <dataField name=" Sales" fld="6" baseField="0" baseItem="0" numFmtId="164"/>
    <dataField name="% Total" fld="6" showDataAs="percentOfTotal" baseField="4" baseItem="7" numFmtId="10"/>
  </dataFields>
  <formats count="12">
    <format dxfId="603">
      <pivotArea field="4" grandRow="1" outline="0" collapsedLevelsAreSubtotals="1">
        <references count="1">
          <reference field="4294967294" count="1" selected="0">
            <x v="0"/>
          </reference>
        </references>
      </pivotArea>
    </format>
    <format dxfId="602">
      <pivotArea field="4" grandRow="1" outline="0" collapsedLevelsAreSubtotals="1">
        <references count="1">
          <reference field="4294967294" count="1" selected="0">
            <x v="0"/>
          </reference>
        </references>
      </pivotArea>
    </format>
    <format dxfId="601">
      <pivotArea field="4" grandRow="1" outline="0" collapsedLevelsAreSubtotals="1">
        <references count="1">
          <reference field="4294967294" count="1" selected="0">
            <x v="0"/>
          </reference>
        </references>
      </pivotArea>
    </format>
    <format dxfId="600">
      <pivotArea field="4" grandRow="1" outline="0" collapsedLevelsAreSubtotals="1">
        <references count="1">
          <reference field="4294967294" count="1" selected="0">
            <x v="0"/>
          </reference>
        </references>
      </pivotArea>
    </format>
    <format dxfId="599">
      <pivotArea dataOnly="0" labelOnly="1" outline="0" fieldPosition="0">
        <references count="1">
          <reference field="4294967294" count="2">
            <x v="0"/>
            <x v="1"/>
          </reference>
        </references>
      </pivotArea>
    </format>
    <format dxfId="598">
      <pivotArea dataOnly="0" outline="0" fieldPosition="0">
        <references count="1">
          <reference field="4294967294" count="1">
            <x v="0"/>
          </reference>
        </references>
      </pivotArea>
    </format>
    <format dxfId="597">
      <pivotArea type="all" dataOnly="0" outline="0" fieldPosition="0"/>
    </format>
    <format dxfId="596">
      <pivotArea outline="0" collapsedLevelsAreSubtotals="1" fieldPosition="0"/>
    </format>
    <format dxfId="595">
      <pivotArea field="2" type="button" dataOnly="0" labelOnly="1" outline="0" axis="axisRow" fieldPosition="0"/>
    </format>
    <format dxfId="594">
      <pivotArea dataOnly="0" labelOnly="1" fieldPosition="0">
        <references count="1">
          <reference field="2" count="0"/>
        </references>
      </pivotArea>
    </format>
    <format dxfId="593">
      <pivotArea dataOnly="0" labelOnly="1" grandRow="1" outline="0" fieldPosition="0"/>
    </format>
    <format dxfId="592">
      <pivotArea dataOnly="0" labelOnly="1" outline="0" fieldPosition="0">
        <references count="1">
          <reference field="4294967294" count="2">
            <x v="0"/>
            <x v="1"/>
          </reference>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Excel_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81D37C8D-7D2B-47A9-BA36-77A9DAE94D7E}" name="pt_3a" cacheId="1" applyNumberFormats="0" applyBorderFormats="0" applyFontFormats="0" applyPatternFormats="0" applyAlignmentFormats="0" applyWidthHeightFormats="1" dataCaption="Values" updatedVersion="6" minRefreshableVersion="3" showDrill="0" itemPrintTitles="1" createdVersion="6" indent="0" multipleFieldFilters="0" chartFormat="4" rowHeaderCaption=" Category" fieldListSortAscending="1">
  <location ref="A3:C18" firstHeaderRow="0" firstDataRow="1" firstDataCol="1"/>
  <pivotFields count="16">
    <pivotField outline="0" showAll="0"/>
    <pivotField numFmtId="167" outline="0" showAll="0"/>
    <pivotField outline="0" showAll="0"/>
    <pivotField outline="0" showAll="0"/>
    <pivotField axis="axisRow" outline="0" showAll="0" sortType="descending">
      <items count="15">
        <item x="2"/>
        <item x="0"/>
        <item x="3"/>
        <item x="13"/>
        <item x="10"/>
        <item x="6"/>
        <item x="8"/>
        <item x="1"/>
        <item x="12"/>
        <item x="7"/>
        <item x="11"/>
        <item x="9"/>
        <item x="5"/>
        <item x="4"/>
        <item t="default"/>
      </items>
      <autoSortScope>
        <pivotArea dataOnly="0" outline="0" fieldPosition="0">
          <references count="1">
            <reference field="4294967294" count="1" selected="0">
              <x v="0"/>
            </reference>
          </references>
        </pivotArea>
      </autoSortScope>
    </pivotField>
    <pivotField outline="0" showAll="0"/>
    <pivotField dataField="1" numFmtId="165" outline="0" showAll="0"/>
    <pivotField outline="0" showAll="0"/>
    <pivotField numFmtId="9" outline="0" showAll="0"/>
    <pivotField outline="0" showAll="0"/>
    <pivotField outline="0" showAll="0"/>
    <pivotField outline="0" showAll="0"/>
    <pivotField outline="0" showAll="0"/>
    <pivotField outline="0" showAll="0"/>
    <pivotField numFmtId="165" outline="0" showAll="0"/>
    <pivotField outline="0" showAll="0"/>
  </pivotFields>
  <rowFields count="1">
    <field x="4"/>
  </rowFields>
  <rowItems count="15">
    <i>
      <x v="1"/>
    </i>
    <i>
      <x v="9"/>
    </i>
    <i>
      <x v="7"/>
    </i>
    <i>
      <x v="6"/>
    </i>
    <i>
      <x v="13"/>
    </i>
    <i>
      <x v="12"/>
    </i>
    <i>
      <x v="2"/>
    </i>
    <i>
      <x v="4"/>
    </i>
    <i>
      <x v="11"/>
    </i>
    <i>
      <x v="3"/>
    </i>
    <i>
      <x v="5"/>
    </i>
    <i>
      <x/>
    </i>
    <i>
      <x v="10"/>
    </i>
    <i>
      <x v="8"/>
    </i>
    <i t="grand">
      <x/>
    </i>
  </rowItems>
  <colFields count="1">
    <field x="-2"/>
  </colFields>
  <colItems count="2">
    <i>
      <x/>
    </i>
    <i i="1">
      <x v="1"/>
    </i>
  </colItems>
  <dataFields count="2">
    <dataField name=" Sales" fld="6" baseField="0" baseItem="0" numFmtId="164"/>
    <dataField name="% Total" fld="6" showDataAs="percentOfTotal" baseField="4" baseItem="7" numFmtId="10"/>
  </dataFields>
  <formats count="12">
    <format dxfId="615">
      <pivotArea field="4" grandRow="1" outline="0" collapsedLevelsAreSubtotals="1" axis="axisRow" fieldPosition="0">
        <references count="1">
          <reference field="4294967294" count="1" selected="0">
            <x v="0"/>
          </reference>
        </references>
      </pivotArea>
    </format>
    <format dxfId="614">
      <pivotArea field="4" grandRow="1" outline="0" collapsedLevelsAreSubtotals="1" axis="axisRow" fieldPosition="0">
        <references count="1">
          <reference field="4294967294" count="1" selected="0">
            <x v="0"/>
          </reference>
        </references>
      </pivotArea>
    </format>
    <format dxfId="613">
      <pivotArea field="4" grandRow="1" outline="0" collapsedLevelsAreSubtotals="1" axis="axisRow" fieldPosition="0">
        <references count="1">
          <reference field="4294967294" count="1" selected="0">
            <x v="0"/>
          </reference>
        </references>
      </pivotArea>
    </format>
    <format dxfId="612">
      <pivotArea field="4" grandRow="1" outline="0" collapsedLevelsAreSubtotals="1" axis="axisRow" fieldPosition="0">
        <references count="1">
          <reference field="4294967294" count="1" selected="0">
            <x v="0"/>
          </reference>
        </references>
      </pivotArea>
    </format>
    <format dxfId="611">
      <pivotArea dataOnly="0" labelOnly="1" outline="0" fieldPosition="0">
        <references count="1">
          <reference field="4294967294" count="2">
            <x v="0"/>
            <x v="1"/>
          </reference>
        </references>
      </pivotArea>
    </format>
    <format dxfId="610">
      <pivotArea outline="0" collapsedLevelsAreSubtotals="1" fieldPosition="0">
        <references count="2">
          <reference field="4294967294" count="1" selected="0">
            <x v="0"/>
          </reference>
          <reference field="4" count="0" selected="0"/>
        </references>
      </pivotArea>
    </format>
    <format dxfId="609">
      <pivotArea type="all" dataOnly="0" outline="0" fieldPosition="0"/>
    </format>
    <format dxfId="608">
      <pivotArea outline="0" collapsedLevelsAreSubtotals="1" fieldPosition="0"/>
    </format>
    <format dxfId="607">
      <pivotArea field="4" type="button" dataOnly="0" labelOnly="1" outline="0" axis="axisRow" fieldPosition="0"/>
    </format>
    <format dxfId="606">
      <pivotArea dataOnly="0" labelOnly="1" fieldPosition="0">
        <references count="1">
          <reference field="4" count="0"/>
        </references>
      </pivotArea>
    </format>
    <format dxfId="605">
      <pivotArea dataOnly="0" labelOnly="1" grandRow="1" outline="0" fieldPosition="0"/>
    </format>
    <format dxfId="604">
      <pivotArea dataOnly="0" labelOnly="1" outline="0" fieldPosition="0">
        <references count="1">
          <reference field="4294967294" count="2">
            <x v="0"/>
            <x v="1"/>
          </reference>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Excel_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der_Date" xr10:uid="{4516CA52-5F88-4A4D-A8D5-51A73444FA23}" sourceName="Order Date">
  <pivotTables>
    <pivotTable tabId="4" name="pt_Top10_SalesReps"/>
    <pivotTable tabId="4" name="pt_Top10_Customers"/>
    <pivotTable tabId="4" name="pt_Top10_Products"/>
    <pivotTable tabId="1" name="pt_Top10_Categories1"/>
    <pivotTable tabId="4" name="pt_Top10_Categories"/>
    <pivotTable tabId="7" name="PivotTable1"/>
    <pivotTable tabId="7" name="PivotTable9"/>
    <pivotTable tabId="1" name="PivotTable4"/>
    <pivotTable tabId="1" name="PivotTable5"/>
    <pivotTable tabId="1" name="PivotTable6"/>
    <pivotTable tabId="1" name="PivotTable10"/>
  </pivotTables>
  <data>
    <tabular pivotCacheId="1">
      <items count="14">
        <i x="4"/>
        <i x="2" s="1"/>
        <i x="1"/>
        <i x="6"/>
        <i x="3"/>
        <i x="5"/>
        <i x="0" nd="1"/>
        <i x="13" nd="1"/>
        <i x="8" nd="1"/>
        <i x="12" nd="1"/>
        <i x="7" nd="1"/>
        <i x="11" nd="1"/>
        <i x="10" nd="1"/>
        <i x="9" nd="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ity" xr10:uid="{A81B17DC-50AA-4009-8333-A4DC32064546}" sourceName="City">
  <pivotTables>
    <pivotTable tabId="13" name="PivotTable3"/>
  </pivotTables>
  <data>
    <tabular pivotCacheId="1">
      <items count="11">
        <i x="7" s="1"/>
        <i x="3" s="1"/>
        <i x="0" s="1"/>
        <i x="4" s="1"/>
        <i x="6" s="1"/>
        <i x="9" s="1"/>
        <i x="5" s="1"/>
        <i x="1" s="1"/>
        <i x="2" s="1"/>
        <i x="8" s="1"/>
        <i x="1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7DF51EAC-0B34-42F3-B7A5-EB130016D823}" sourceName="Category">
  <pivotTables>
    <pivotTable tabId="1" name="PivotTable5"/>
    <pivotTable tabId="1" name="PivotTable4"/>
    <pivotTable tabId="1" name="PivotTable6"/>
    <pivotTable tabId="1" name="pt_Top10_Categories1"/>
    <pivotTable tabId="1" name="PivotTable10"/>
  </pivotTables>
  <data>
    <tabular pivotCacheId="1">
      <items count="14">
        <i x="2" s="1"/>
        <i x="3" s="1"/>
        <i x="4" s="1"/>
        <i x="0" s="1" nd="1"/>
        <i x="13" s="1" nd="1"/>
        <i x="10" s="1" nd="1"/>
        <i x="6" s="1" nd="1"/>
        <i x="8" s="1" nd="1"/>
        <i x="1" s="1" nd="1"/>
        <i x="12" s="1" nd="1"/>
        <i x="7" s="1" nd="1"/>
        <i x="11" s="1" nd="1"/>
        <i x="9" s="1" nd="1"/>
        <i x="5"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ustomer_Name" xr10:uid="{D3AA0BA1-B4DD-47D0-81FA-ED34A37A866D}" sourceName="Customer Name">
  <pivotTables>
    <pivotTable tabId="1" name="PivotTable5"/>
    <pivotTable tabId="1" name="PivotTable4"/>
    <pivotTable tabId="1" name="PivotTable6"/>
    <pivotTable tabId="1" name="pt_Top10_Categories1"/>
    <pivotTable tabId="1" name="PivotTable10"/>
  </pivotTables>
  <data>
    <tabular pivotCacheId="1">
      <items count="14">
        <i x="5" s="1"/>
        <i x="4" s="1"/>
        <i x="1" s="1"/>
        <i x="12" s="1" nd="1"/>
        <i x="0" s="1" nd="1"/>
        <i x="7" s="1" nd="1"/>
        <i x="6" s="1" nd="1"/>
        <i x="3" s="1" nd="1"/>
        <i x="9" s="1" nd="1"/>
        <i x="8" s="1" nd="1"/>
        <i x="13" s="1" nd="1"/>
        <i x="2" s="1" nd="1"/>
        <i x="10" s="1" nd="1"/>
        <i x="11"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loyee" xr10:uid="{EE5F0F65-F812-4164-86A1-5C1538B2CFE6}" sourceName="Employee">
  <pivotTables>
    <pivotTable tabId="1" name="PivotTable5"/>
    <pivotTable tabId="1" name="PivotTable4"/>
    <pivotTable tabId="1" name="PivotTable6"/>
    <pivotTable tabId="1" name="pt_Top10_Categories1"/>
    <pivotTable tabId="1" name="PivotTable10"/>
  </pivotTables>
  <data>
    <tabular pivotCacheId="1">
      <items count="8">
        <i x="0" s="1"/>
        <i x="1" s="1"/>
        <i x="2" s="1"/>
        <i x="6" s="1" nd="1"/>
        <i x="4" s="1" nd="1"/>
        <i x="3" s="1" nd="1"/>
        <i x="5" s="1" nd="1"/>
        <i x="7"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_Name" xr10:uid="{52E5183C-6A16-4D76-B5E5-794292C272F4}" sourceName="Product Name">
  <pivotTables>
    <pivotTable tabId="1" name="PivotTable5"/>
    <pivotTable tabId="1" name="PivotTable4"/>
    <pivotTable tabId="1" name="PivotTable6"/>
    <pivotTable tabId="1" name="pt_Top10_Categories1"/>
    <pivotTable tabId="1" name="PivotTable10"/>
  </pivotTables>
  <data>
    <tabular pivotCacheId="1">
      <items count="23">
        <i x="7" s="1"/>
        <i x="6" s="1"/>
        <i x="8" s="1"/>
        <i x="21" s="1" nd="1"/>
        <i x="0" s="1" nd="1"/>
        <i x="12" s="1" nd="1"/>
        <i x="11" s="1" nd="1"/>
        <i x="4" s="1" nd="1"/>
        <i x="5" s="1" nd="1"/>
        <i x="16" s="1" nd="1"/>
        <i x="9" s="1" nd="1"/>
        <i x="2" s="1" nd="1"/>
        <i x="3" s="1" nd="1"/>
        <i x="1" s="1" nd="1"/>
        <i x="22" s="1" nd="1"/>
        <i x="10" s="1" nd="1"/>
        <i x="18" s="1" nd="1"/>
        <i x="19" s="1" nd="1"/>
        <i x="13" s="1" nd="1"/>
        <i x="17" s="1" nd="1"/>
        <i x="14" s="1" nd="1"/>
        <i x="15" s="1" nd="1"/>
        <i x="20" s="1"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1" xr10:uid="{E1B2965F-6AE6-4A5A-B467-9843079CB193}" sourceName="Category">
  <pivotTables>
    <pivotTable tabId="13" name="pt_4a"/>
    <pivotTable tabId="13" name="pt_4b"/>
    <pivotTable tabId="13" name="pt_4c"/>
    <pivotTable tabId="13" name="pt_4d"/>
  </pivotTables>
  <data>
    <tabular pivotCacheId="1">
      <items count="14">
        <i x="2" s="1"/>
        <i x="0" s="1"/>
        <i x="3" s="1"/>
        <i x="13" s="1"/>
        <i x="10" s="1"/>
        <i x="6" s="1"/>
        <i x="8" s="1"/>
        <i x="1" s="1"/>
        <i x="12" s="1"/>
        <i x="7" s="1"/>
        <i x="11" s="1"/>
        <i x="9" s="1"/>
        <i x="5" s="1"/>
        <i x="4" s="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ustomer_Name1" xr10:uid="{342A9107-0C2F-4F3D-A001-C78D6B673453}" sourceName="Customer Name">
  <pivotTables>
    <pivotTable tabId="13" name="pt_4a"/>
    <pivotTable tabId="13" name="pt_4b"/>
    <pivotTable tabId="13" name="pt_4c"/>
    <pivotTable tabId="13" name="pt_4d"/>
  </pivotTables>
  <data>
    <tabular pivotCacheId="1">
      <items count="14">
        <i x="12" s="1"/>
        <i x="0" s="1"/>
        <i x="7" s="1"/>
        <i x="5" s="1"/>
        <i x="4" s="1"/>
        <i x="1" s="1"/>
        <i x="6" s="1"/>
        <i x="3" s="1"/>
        <i x="9" s="1"/>
        <i x="8" s="1"/>
        <i x="13" s="1"/>
        <i x="2" s="1"/>
        <i x="10" s="1"/>
        <i x="11"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loyee1" xr10:uid="{6202E9DF-8F07-4D45-B649-21A08508EB89}" sourceName="Employee">
  <pivotTables>
    <pivotTable tabId="13" name="pt_4a"/>
    <pivotTable tabId="13" name="pt_4b"/>
    <pivotTable tabId="13" name="pt_4c"/>
    <pivotTable tabId="13" name="pt_4d"/>
  </pivotTables>
  <data>
    <tabular pivotCacheId="1">
      <items count="8">
        <i x="6" s="1"/>
        <i x="0" s="1"/>
        <i x="1" s="1"/>
        <i x="4" s="1"/>
        <i x="2" s="1"/>
        <i x="3" s="1"/>
        <i x="5" s="1"/>
        <i x="7" s="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_Name1" xr10:uid="{60A2A168-4769-4C3C-AC27-BAAEDF041974}" sourceName="Product Name">
  <pivotTables>
    <pivotTable tabId="13" name="pt_4a"/>
    <pivotTable tabId="13" name="pt_4b"/>
    <pivotTable tabId="13" name="pt_4c"/>
    <pivotTable tabId="13" name="pt_4d"/>
  </pivotTables>
  <data>
    <tabular pivotCacheId="1">
      <items count="23">
        <i x="21" s="1"/>
        <i x="0" s="1"/>
        <i x="12" s="1"/>
        <i x="11" s="1"/>
        <i x="4" s="1"/>
        <i x="7" s="1"/>
        <i x="6" s="1"/>
        <i x="8" s="1"/>
        <i x="5" s="1"/>
        <i x="16" s="1"/>
        <i x="9" s="1"/>
        <i x="2" s="1"/>
        <i x="3" s="1"/>
        <i x="1" s="1"/>
        <i x="22" s="1"/>
        <i x="10" s="1"/>
        <i x="18" s="1"/>
        <i x="19" s="1"/>
        <i x="13" s="1"/>
        <i x="17" s="1"/>
        <i x="14" s="1"/>
        <i x="15" s="1"/>
        <i x="2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1" xr10:uid="{9C8138DE-8331-48F8-AFF0-C5C043D73C1F}" cache="Slicer_Category1" caption="Category" columnCount="2" style="SlicerStyleLight6" rowHeight="273050"/>
  <slicer name="Customer Name 1" xr10:uid="{A4154D6D-3C45-4903-9CDE-01DD5B6FD988}" cache="Slicer_Customer_Name1" caption="Customer Name" columnCount="2" style="SlicerStyleLight6" rowHeight="273050"/>
  <slicer name="Employee 1" xr10:uid="{665D3181-F3DE-4EC3-8457-E5E753765096}" cache="Slicer_Employee1" caption="Employee" columnCount="2" style="SlicerStyleLight6" rowHeight="273050"/>
  <slicer name="Product Name 1" xr10:uid="{50D9186F-7400-46F6-B816-5E052AC16A79}" cache="Slicer_Product_Name1" caption="Product Name" columnCount="3" style="SlicerStyleLight6" rowHeight="273050"/>
  <slicer name="City" xr10:uid="{7C09CC9F-50D9-4B09-A117-D74C4F426B2E}" cache="Slicer_City" caption="City" rowHeight="2730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der Date 1" xr10:uid="{A5DAB960-1272-4206-B91F-33FA09587A9E}" cache="Slicer_Order_Date" caption="Order Date" columnCount="4" style="SlicerStyleLight6" rowHeight="273050"/>
  <slicer name="Category" xr10:uid="{14381E86-DEDD-46D0-82CF-93CD1E508B67}" cache="Slicer_Category" caption="Category" columnCount="2" style="SlicerStyleLight6" rowHeight="273050"/>
  <slicer name="Customer Name" xr10:uid="{CCD7B77E-D3B6-453C-800B-14A50244F7A4}" cache="Slicer_Customer_Name" caption="Customer Name" startItem="8" columnCount="2" style="SlicerStyleLight6" rowHeight="273050"/>
  <slicer name="Employee" xr10:uid="{34B92BAF-D7C7-4CD1-B61D-1293B17CB452}" cache="Slicer_Employee" caption="Employee" columnCount="2" style="SlicerStyleLight6" rowHeight="273050"/>
  <slicer name="Product Name" xr10:uid="{80708A52-7B77-499A-9C80-4B166170EE00}" cache="Slicer_Product_Name" caption="Product Name" columnCount="2" style="SlicerStyleLight6" rowHeight="2730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der Date" xr10:uid="{E3501F7C-CE3F-47F5-B1BF-7B82E33A5B69}" cache="Slicer_Order_Date" caption="Order Date" columnCount="2" style="SlicerStyleLight6" rowHeight="2730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502E67-4AD6-4DAC-ACD9-5376951D10C8}" name="tbl_Sales" displayName="tbl_Sales" ref="A1:P50" totalsRowShown="0" headerRowDxfId="711" dataDxfId="710">
  <autoFilter ref="A1:P50" xr:uid="{FE31DDE8-BA89-4359-BD31-6B42146CC14C}"/>
  <sortState xmlns:xlrd2="http://schemas.microsoft.com/office/spreadsheetml/2017/richdata2" ref="A2:P50">
    <sortCondition ref="B2:B50"/>
    <sortCondition ref="D2:D50"/>
    <sortCondition ref="E2:E50"/>
    <sortCondition ref="F2:F50"/>
  </sortState>
  <tableColumns count="16">
    <tableColumn id="1" xr3:uid="{71E204AC-9431-47A3-B9DC-6A1C74DA5F36}" name="Order ID" dataDxfId="709"/>
    <tableColumn id="2" xr3:uid="{DE77DBF9-12B8-47B6-8CF0-8E3394881E7C}" name="Order Date" dataDxfId="708"/>
    <tableColumn id="3" xr3:uid="{1D7BF2D7-BEBF-4978-A57C-3FFED4973B8F}" name="Employee" dataDxfId="707"/>
    <tableColumn id="4" xr3:uid="{35CF43C5-A864-4B6C-8D05-678D0E66C884}" name="Customer Name" dataDxfId="706"/>
    <tableColumn id="5" xr3:uid="{8BD3E2BD-D3E9-4B9E-8C1C-948A610485C6}" name="Category" dataDxfId="705"/>
    <tableColumn id="6" xr3:uid="{3C5FBA21-91AE-45AF-BE8F-AE8CC865C3E8}" name="Product Name" dataDxfId="704"/>
    <tableColumn id="7" xr3:uid="{407B13AB-5903-46FD-A3B2-62C43CCDABEF}" name="Sales" dataDxfId="703"/>
    <tableColumn id="8" xr3:uid="{392C854D-FEAC-494F-BC99-477C38ED803E}" name="Payment Type" dataDxfId="702"/>
    <tableColumn id="9" xr3:uid="{E7DD4AAC-636A-4D16-945C-808CD71FB6AC}" name="CSAT" dataDxfId="701"/>
    <tableColumn id="10" xr3:uid="{C01AD28F-519A-44FD-918B-BF3FDCE05B0A}" name="Last Name" dataDxfId="700"/>
    <tableColumn id="11" xr3:uid="{F322F21F-2933-476E-9E8E-C6933BE70B0E}" name="First Name" dataDxfId="699"/>
    <tableColumn id="12" xr3:uid="{F5151BB1-C184-411F-8621-86C4093FA3AD}" name="Address" dataDxfId="698"/>
    <tableColumn id="13" xr3:uid="{2E886381-018C-4DE2-B438-E6CB98F1CC3A}" name="City" dataDxfId="697"/>
    <tableColumn id="14" xr3:uid="{5E8A4BAD-9725-4298-B346-A04672895B3A}" name="State/Province" dataDxfId="696"/>
    <tableColumn id="18" xr3:uid="{361DEA4B-FC0C-44B5-947F-D77236691CD9}" name="Map Sales" dataDxfId="695"/>
    <tableColumn id="15" xr3:uid="{CFE70F9B-8209-47BF-BDA2-D0D5869648B9}" name="Quarter" dataDxfId="694"/>
  </tableColumns>
  <tableStyleInfo name="Excel UI"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FA0968-2659-4322-9653-2B6CF6138033}" name="tbl_Goals" displayName="tbl_Goals" ref="B3:F12" totalsRowCount="1" headerRowDxfId="382" dataDxfId="381" totalsRowDxfId="380">
  <tableColumns count="5">
    <tableColumn id="1" xr3:uid="{63A5AC76-9B54-4826-BBD3-297421B79B0A}" name="Sales Representative" totalsRowLabel="Total" dataDxfId="379" totalsRowDxfId="378"/>
    <tableColumn id="2" xr3:uid="{F0371BED-D789-4CA7-8CD4-D7F98466963B}" name="Sales Goal" totalsRowFunction="sum" dataDxfId="377" totalsRowDxfId="376"/>
    <tableColumn id="3" xr3:uid="{2BC461DB-8117-4461-8468-04892EB8FEB3}" name="% of Total" totalsRowFunction="sum" dataDxfId="375" totalsRowDxfId="374">
      <calculatedColumnFormula>tbl_Goals[[#This Row],[Sales Goal]]/SUM(tbl_Goals[Sales Goal])</calculatedColumnFormula>
    </tableColumn>
    <tableColumn id="4" xr3:uid="{66D9EBDB-B464-4001-897D-7B7F71F62E6A}" name="Monthly Goal" totalsRowFunction="sum" dataDxfId="373" totalsRowDxfId="372">
      <calculatedColumnFormula>tbl_Goals[[#This Row],[Sales Goal]]/12</calculatedColumnFormula>
    </tableColumn>
    <tableColumn id="5" xr3:uid="{4AECF9B0-125F-40FC-92F6-8C88C99D6CF7}" name="YTD Goal" totalsRowFunction="sum" dataDxfId="371" totalsRowDxfId="370">
      <calculatedColumnFormula>tbl_Goals[[#This Row],[Monthly Goal]]*MONTH(MAX(tbl_Sales[Order Date]))</calculatedColumnFormula>
    </tableColumn>
  </tableColumns>
  <tableStyleInfo name="Excel UI"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Order_Date" xr10:uid="{DC1826D9-1FC4-4AD3-B078-69F0A967FF36}" sourceName="Order Date">
  <pivotTables>
    <pivotTable tabId="13" name="pt_4a"/>
    <pivotTable tabId="13" name="pt_4b"/>
    <pivotTable tabId="13" name="pt_4c"/>
    <pivotTable tabId="13" name="pt_4d"/>
  </pivotTables>
  <state minimalRefreshVersion="6" lastRefreshVersion="6" pivotCacheId="1" filterType="unknown">
    <bounds startDate="2015-01-01T00:00:00" endDate="2016-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Order Date 2" xr10:uid="{9437F24D-D76B-4AF3-A930-8C2B240407D6}" cache="NativeTimeline_Order_Date" caption="Order Date" level="2" selectionLevel="2" scrollPosition="2015-06-06T00:00:00" style="TimeSlicerStyleLight6"/>
</timeline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4.xml"/><Relationship Id="rId7" Type="http://schemas.openxmlformats.org/officeDocument/2006/relationships/drawing" Target="../drawings/drawing3.xml"/><Relationship Id="rId2" Type="http://schemas.openxmlformats.org/officeDocument/2006/relationships/pivotTable" Target="../pivotTables/pivotTable3.xml"/><Relationship Id="rId1" Type="http://schemas.openxmlformats.org/officeDocument/2006/relationships/pivotTable" Target="../pivotTables/pivotTable2.xml"/><Relationship Id="rId6" Type="http://schemas.openxmlformats.org/officeDocument/2006/relationships/printerSettings" Target="../printerSettings/printerSettings2.bin"/><Relationship Id="rId5" Type="http://schemas.openxmlformats.org/officeDocument/2006/relationships/pivotTable" Target="../pivotTables/pivotTable6.xml"/><Relationship Id="rId4" Type="http://schemas.openxmlformats.org/officeDocument/2006/relationships/pivotTable" Target="../pivotTables/pivotTable5.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9.xml"/><Relationship Id="rId7" Type="http://schemas.openxmlformats.org/officeDocument/2006/relationships/drawing" Target="../drawings/drawing4.xml"/><Relationship Id="rId2" Type="http://schemas.openxmlformats.org/officeDocument/2006/relationships/pivotTable" Target="../pivotTables/pivotTable8.xml"/><Relationship Id="rId1" Type="http://schemas.openxmlformats.org/officeDocument/2006/relationships/pivotTable" Target="../pivotTables/pivotTable7.xml"/><Relationship Id="rId6" Type="http://schemas.openxmlformats.org/officeDocument/2006/relationships/printerSettings" Target="../printerSettings/printerSettings3.bin"/><Relationship Id="rId5" Type="http://schemas.openxmlformats.org/officeDocument/2006/relationships/pivotTable" Target="../pivotTables/pivotTable11.xml"/><Relationship Id="rId4" Type="http://schemas.openxmlformats.org/officeDocument/2006/relationships/pivotTable" Target="../pivotTables/pivotTable10.xml"/></Relationships>
</file>

<file path=xl/worksheets/_rels/sheet5.xml.rels><?xml version="1.0" encoding="UTF-8" standalone="yes"?>
<Relationships xmlns="http://schemas.openxmlformats.org/package/2006/relationships"><Relationship Id="rId8" Type="http://schemas.microsoft.com/office/2007/relationships/slicer" Target="../slicers/slicer1.xml"/><Relationship Id="rId3" Type="http://schemas.openxmlformats.org/officeDocument/2006/relationships/pivotTable" Target="../pivotTables/pivotTable14.xml"/><Relationship Id="rId7" Type="http://schemas.openxmlformats.org/officeDocument/2006/relationships/drawing" Target="../drawings/drawing5.xml"/><Relationship Id="rId2" Type="http://schemas.openxmlformats.org/officeDocument/2006/relationships/pivotTable" Target="../pivotTables/pivotTable13.xml"/><Relationship Id="rId1" Type="http://schemas.openxmlformats.org/officeDocument/2006/relationships/pivotTable" Target="../pivotTables/pivotTable12.xml"/><Relationship Id="rId6" Type="http://schemas.openxmlformats.org/officeDocument/2006/relationships/printerSettings" Target="../printerSettings/printerSettings4.bin"/><Relationship Id="rId5" Type="http://schemas.openxmlformats.org/officeDocument/2006/relationships/pivotTable" Target="../pivotTables/pivotTable16.xml"/><Relationship Id="rId4" Type="http://schemas.openxmlformats.org/officeDocument/2006/relationships/pivotTable" Target="../pivotTables/pivotTable15.xml"/><Relationship Id="rId9" Type="http://schemas.microsoft.com/office/2011/relationships/timeline" Target="../timelines/timeline1.xml"/></Relationships>
</file>

<file path=xl/worksheets/_rels/sheet6.xml.rels><?xml version="1.0" encoding="UTF-8" standalone="yes"?>
<Relationships xmlns="http://schemas.openxmlformats.org/package/2006/relationships"><Relationship Id="rId8" Type="http://schemas.openxmlformats.org/officeDocument/2006/relationships/hyperlink" Target="https://support.office.com/en-us/article/Use-sparklines-to-show-data-trends-1474E169-008C-4783-926B-5C60E620F5CA" TargetMode="External"/><Relationship Id="rId13" Type="http://schemas.openxmlformats.org/officeDocument/2006/relationships/printerSettings" Target="../printerSettings/printerSettings5.bin"/><Relationship Id="rId3" Type="http://schemas.openxmlformats.org/officeDocument/2006/relationships/pivotTable" Target="../pivotTables/pivotTable19.xml"/><Relationship Id="rId7" Type="http://schemas.openxmlformats.org/officeDocument/2006/relationships/hyperlink" Target="https://support.office.com/en-us/article/Quick-start-Apply-conditional-formatting-6B6F7C2A-5D62-45A1-8F67-584A76776D67" TargetMode="External"/><Relationship Id="rId12" Type="http://schemas.openxmlformats.org/officeDocument/2006/relationships/hyperlink" Target="https://support.office.com/en-us/article/create-a-map-chart-f2cfed55-d622-42cd-8ec9-ec8a358b593b" TargetMode="External"/><Relationship Id="rId2" Type="http://schemas.openxmlformats.org/officeDocument/2006/relationships/pivotTable" Target="../pivotTables/pivotTable18.xml"/><Relationship Id="rId1" Type="http://schemas.openxmlformats.org/officeDocument/2006/relationships/pivotTable" Target="../pivotTables/pivotTable17.xml"/><Relationship Id="rId6" Type="http://schemas.openxmlformats.org/officeDocument/2006/relationships/hyperlink" Target="https://support.office.com/en-us/article/Create-a-PivotTable-to-analyze-worksheet-data-A9A84538-BFE9-40A9-A8E9-F99134456576" TargetMode="External"/><Relationship Id="rId11" Type="http://schemas.openxmlformats.org/officeDocument/2006/relationships/hyperlink" Target="https://support.office.com/en-us/article/Create-a-chart-from-start-to-finish-0baf399e-dd61-4e18-8a73-b3fd5d5680c2" TargetMode="External"/><Relationship Id="rId5" Type="http://schemas.openxmlformats.org/officeDocument/2006/relationships/pivotTable" Target="../pivotTables/pivotTable21.xml"/><Relationship Id="rId15" Type="http://schemas.microsoft.com/office/2007/relationships/slicer" Target="../slicers/slicer2.xml"/><Relationship Id="rId10" Type="http://schemas.openxmlformats.org/officeDocument/2006/relationships/hyperlink" Target="https://support.office.com/en-us/article/Create-a-PivotTable-timeline-to-filter-dates-D3956083-01BE-408C-906D-6FC99D9FADFA" TargetMode="External"/><Relationship Id="rId4" Type="http://schemas.openxmlformats.org/officeDocument/2006/relationships/pivotTable" Target="../pivotTables/pivotTable20.xml"/><Relationship Id="rId9" Type="http://schemas.openxmlformats.org/officeDocument/2006/relationships/hyperlink" Target="https://support.office.com/en-us/article/Use-slicers-to-filter-PivotTable-data-249F966B-A9D5-4B0F-B31A-12651785D29D" TargetMode="External"/><Relationship Id="rId1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ivotTable" Target="../pivotTables/pivotTable24.xml"/><Relationship Id="rId7" Type="http://schemas.microsoft.com/office/2007/relationships/slicer" Target="../slicers/slicer3.xml"/><Relationship Id="rId2" Type="http://schemas.openxmlformats.org/officeDocument/2006/relationships/pivotTable" Target="../pivotTables/pivotTable23.xml"/><Relationship Id="rId1" Type="http://schemas.openxmlformats.org/officeDocument/2006/relationships/pivotTable" Target="../pivotTables/pivotTable22.xml"/><Relationship Id="rId6" Type="http://schemas.openxmlformats.org/officeDocument/2006/relationships/drawing" Target="../drawings/drawing7.xml"/><Relationship Id="rId5" Type="http://schemas.openxmlformats.org/officeDocument/2006/relationships/printerSettings" Target="../printerSettings/printerSettings6.bin"/><Relationship Id="rId4" Type="http://schemas.openxmlformats.org/officeDocument/2006/relationships/pivotTable" Target="../pivotTables/pivotTable2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ivotTable" Target="../pivotTables/pivotTable27.xml"/><Relationship Id="rId1" Type="http://schemas.openxmlformats.org/officeDocument/2006/relationships/pivotTable" Target="../pivotTables/pivotTable26.x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F1001-8EA6-49DD-99C3-AC4303BC6E1A}">
  <sheetPr codeName="Sheet2"/>
  <dimension ref="A1:R50"/>
  <sheetViews>
    <sheetView showGridLines="0" zoomScale="115" zoomScaleNormal="115" workbookViewId="0">
      <pane ySplit="1" topLeftCell="A2" activePane="bottomLeft" state="frozen"/>
      <selection pane="bottomLeft" activeCell="D8" sqref="D8"/>
    </sheetView>
  </sheetViews>
  <sheetFormatPr defaultRowHeight="16.5" x14ac:dyDescent="0.3"/>
  <cols>
    <col min="1" max="1" width="9" customWidth="1"/>
    <col min="2" max="2" width="13.125" bestFit="1" customWidth="1"/>
    <col min="3" max="4" width="17.625" bestFit="1" customWidth="1"/>
    <col min="5" max="5" width="22.875" bestFit="1" customWidth="1"/>
    <col min="6" max="6" width="22" bestFit="1" customWidth="1"/>
    <col min="7" max="7" width="18.125" bestFit="1" customWidth="1"/>
    <col min="8" max="8" width="9.75" bestFit="1" customWidth="1"/>
    <col min="9" max="9" width="7.75" bestFit="1" customWidth="1"/>
    <col min="10" max="11" width="12.5" bestFit="1" customWidth="1"/>
    <col min="12" max="13" width="12.75" bestFit="1" customWidth="1"/>
    <col min="14" max="14" width="11" bestFit="1" customWidth="1"/>
    <col min="15" max="15" width="9.5" bestFit="1" customWidth="1"/>
    <col min="16" max="16" width="10" bestFit="1" customWidth="1"/>
    <col min="17" max="17" width="13.125" bestFit="1" customWidth="1"/>
    <col min="18" max="18" width="13.125" customWidth="1"/>
    <col min="19" max="19" width="10" customWidth="1"/>
  </cols>
  <sheetData>
    <row r="1" spans="1:18" x14ac:dyDescent="0.3">
      <c r="A1" s="2" t="s">
        <v>0</v>
      </c>
      <c r="B1" s="2" t="s">
        <v>1</v>
      </c>
      <c r="C1" s="2" t="s">
        <v>2</v>
      </c>
      <c r="D1" s="2" t="s">
        <v>3</v>
      </c>
      <c r="E1" s="2" t="s">
        <v>4</v>
      </c>
      <c r="F1" s="2" t="s">
        <v>5</v>
      </c>
      <c r="G1" s="3" t="s">
        <v>6</v>
      </c>
      <c r="H1" s="2" t="s">
        <v>7</v>
      </c>
      <c r="I1" s="4" t="s">
        <v>8</v>
      </c>
      <c r="J1" s="2" t="s">
        <v>9</v>
      </c>
      <c r="K1" s="2" t="s">
        <v>10</v>
      </c>
      <c r="L1" s="2" t="s">
        <v>11</v>
      </c>
      <c r="M1" s="2" t="s">
        <v>12</v>
      </c>
      <c r="N1" s="2" t="s">
        <v>13</v>
      </c>
      <c r="O1" s="3" t="s">
        <v>148</v>
      </c>
      <c r="P1" s="2" t="s">
        <v>14</v>
      </c>
      <c r="R1" s="1"/>
    </row>
    <row r="2" spans="1:18" x14ac:dyDescent="0.3">
      <c r="A2" s="2">
        <v>30</v>
      </c>
      <c r="B2" s="5">
        <v>42019</v>
      </c>
      <c r="C2" s="2" t="s">
        <v>15</v>
      </c>
      <c r="D2" s="2" t="s">
        <v>16</v>
      </c>
      <c r="E2" s="2" t="s">
        <v>17</v>
      </c>
      <c r="F2" s="2" t="s">
        <v>121</v>
      </c>
      <c r="G2" s="6">
        <v>1400</v>
      </c>
      <c r="H2" s="2" t="s">
        <v>18</v>
      </c>
      <c r="I2" s="7">
        <v>0.81</v>
      </c>
      <c r="J2" s="2" t="s">
        <v>19</v>
      </c>
      <c r="K2" s="2" t="s">
        <v>20</v>
      </c>
      <c r="L2" s="2" t="s">
        <v>21</v>
      </c>
      <c r="M2" s="2" t="s">
        <v>22</v>
      </c>
      <c r="N2" s="2" t="s">
        <v>23</v>
      </c>
      <c r="O2" s="6">
        <v>1400</v>
      </c>
      <c r="P2" s="2">
        <v>1</v>
      </c>
    </row>
    <row r="3" spans="1:18" x14ac:dyDescent="0.3">
      <c r="A3" s="2">
        <v>30</v>
      </c>
      <c r="B3" s="5">
        <v>42019</v>
      </c>
      <c r="C3" s="2" t="s">
        <v>15</v>
      </c>
      <c r="D3" s="2" t="s">
        <v>16</v>
      </c>
      <c r="E3" s="2" t="s">
        <v>24</v>
      </c>
      <c r="F3" s="2" t="s">
        <v>122</v>
      </c>
      <c r="G3" s="6">
        <v>105</v>
      </c>
      <c r="H3" s="2" t="s">
        <v>18</v>
      </c>
      <c r="I3" s="7">
        <v>0.65</v>
      </c>
      <c r="J3" s="2" t="s">
        <v>19</v>
      </c>
      <c r="K3" s="2" t="s">
        <v>20</v>
      </c>
      <c r="L3" s="2" t="s">
        <v>21</v>
      </c>
      <c r="M3" s="2" t="s">
        <v>22</v>
      </c>
      <c r="N3" s="2" t="s">
        <v>23</v>
      </c>
      <c r="O3" s="6">
        <v>105</v>
      </c>
      <c r="P3" s="2">
        <v>1</v>
      </c>
    </row>
    <row r="4" spans="1:18" x14ac:dyDescent="0.3">
      <c r="A4" s="2">
        <v>31</v>
      </c>
      <c r="B4" s="5">
        <v>42024</v>
      </c>
      <c r="C4" s="2" t="s">
        <v>25</v>
      </c>
      <c r="D4" s="2" t="s">
        <v>26</v>
      </c>
      <c r="E4" s="2" t="s">
        <v>24</v>
      </c>
      <c r="F4" s="2" t="s">
        <v>124</v>
      </c>
      <c r="G4" s="6">
        <v>530</v>
      </c>
      <c r="H4" s="2" t="s">
        <v>27</v>
      </c>
      <c r="I4" s="7">
        <v>0.97</v>
      </c>
      <c r="J4" s="2" t="s">
        <v>28</v>
      </c>
      <c r="K4" s="2" t="s">
        <v>29</v>
      </c>
      <c r="L4" s="2" t="s">
        <v>30</v>
      </c>
      <c r="M4" s="2" t="s">
        <v>31</v>
      </c>
      <c r="N4" s="2" t="s">
        <v>32</v>
      </c>
      <c r="O4" s="6">
        <v>530</v>
      </c>
      <c r="P4" s="2">
        <v>1</v>
      </c>
    </row>
    <row r="5" spans="1:18" x14ac:dyDescent="0.3">
      <c r="A5" s="2">
        <v>31</v>
      </c>
      <c r="B5" s="5">
        <v>42024</v>
      </c>
      <c r="C5" s="2" t="s">
        <v>25</v>
      </c>
      <c r="D5" s="2" t="s">
        <v>26</v>
      </c>
      <c r="E5" s="2" t="s">
        <v>24</v>
      </c>
      <c r="F5" s="2" t="s">
        <v>123</v>
      </c>
      <c r="G5" s="6">
        <v>300</v>
      </c>
      <c r="H5" s="2" t="s">
        <v>27</v>
      </c>
      <c r="I5" s="7">
        <v>0.86</v>
      </c>
      <c r="J5" s="2" t="s">
        <v>28</v>
      </c>
      <c r="K5" s="2" t="s">
        <v>29</v>
      </c>
      <c r="L5" s="2" t="s">
        <v>30</v>
      </c>
      <c r="M5" s="2" t="s">
        <v>31</v>
      </c>
      <c r="N5" s="2" t="s">
        <v>32</v>
      </c>
      <c r="O5" s="6">
        <v>300</v>
      </c>
      <c r="P5" s="2">
        <v>1</v>
      </c>
    </row>
    <row r="6" spans="1:18" x14ac:dyDescent="0.3">
      <c r="A6" s="2">
        <v>31</v>
      </c>
      <c r="B6" s="5">
        <v>42024</v>
      </c>
      <c r="C6" s="2" t="s">
        <v>25</v>
      </c>
      <c r="D6" s="2" t="s">
        <v>26</v>
      </c>
      <c r="E6" s="2" t="s">
        <v>24</v>
      </c>
      <c r="F6" s="2" t="s">
        <v>122</v>
      </c>
      <c r="G6" s="6">
        <v>35</v>
      </c>
      <c r="H6" s="2" t="s">
        <v>27</v>
      </c>
      <c r="I6" s="7">
        <v>0.66</v>
      </c>
      <c r="J6" s="2" t="s">
        <v>28</v>
      </c>
      <c r="K6" s="2" t="s">
        <v>29</v>
      </c>
      <c r="L6" s="2" t="s">
        <v>30</v>
      </c>
      <c r="M6" s="2" t="s">
        <v>31</v>
      </c>
      <c r="N6" s="2" t="s">
        <v>32</v>
      </c>
      <c r="O6" s="6">
        <v>35</v>
      </c>
      <c r="P6" s="2">
        <v>1</v>
      </c>
    </row>
    <row r="7" spans="1:18" x14ac:dyDescent="0.3">
      <c r="A7" s="2">
        <v>32</v>
      </c>
      <c r="B7" s="5">
        <v>42026</v>
      </c>
      <c r="C7" s="2" t="s">
        <v>33</v>
      </c>
      <c r="D7" s="2" t="s">
        <v>34</v>
      </c>
      <c r="E7" s="2" t="s">
        <v>17</v>
      </c>
      <c r="F7" s="2" t="s">
        <v>125</v>
      </c>
      <c r="G7" s="6">
        <v>270</v>
      </c>
      <c r="H7" s="2" t="s">
        <v>27</v>
      </c>
      <c r="I7" s="7">
        <v>0.67</v>
      </c>
      <c r="J7" s="2" t="s">
        <v>35</v>
      </c>
      <c r="K7" s="2" t="s">
        <v>36</v>
      </c>
      <c r="L7" s="2" t="s">
        <v>37</v>
      </c>
      <c r="M7" s="2" t="s">
        <v>22</v>
      </c>
      <c r="N7" s="2" t="s">
        <v>23</v>
      </c>
      <c r="O7" s="6">
        <v>270</v>
      </c>
      <c r="P7" s="2">
        <v>1</v>
      </c>
    </row>
    <row r="8" spans="1:18" x14ac:dyDescent="0.3">
      <c r="A8" s="2">
        <v>32</v>
      </c>
      <c r="B8" s="5">
        <v>42026</v>
      </c>
      <c r="C8" s="2" t="s">
        <v>33</v>
      </c>
      <c r="D8" s="2" t="s">
        <v>34</v>
      </c>
      <c r="E8" s="2" t="s">
        <v>17</v>
      </c>
      <c r="F8" s="2" t="s">
        <v>126</v>
      </c>
      <c r="G8" s="6">
        <v>920</v>
      </c>
      <c r="H8" s="2" t="s">
        <v>27</v>
      </c>
      <c r="I8" s="7">
        <v>1</v>
      </c>
      <c r="J8" s="2" t="s">
        <v>35</v>
      </c>
      <c r="K8" s="2" t="s">
        <v>36</v>
      </c>
      <c r="L8" s="2" t="s">
        <v>37</v>
      </c>
      <c r="M8" s="2" t="s">
        <v>22</v>
      </c>
      <c r="N8" s="2" t="s">
        <v>23</v>
      </c>
      <c r="O8" s="6">
        <v>920</v>
      </c>
      <c r="P8" s="2">
        <v>1</v>
      </c>
    </row>
    <row r="9" spans="1:18" x14ac:dyDescent="0.3">
      <c r="A9" s="2">
        <v>33</v>
      </c>
      <c r="B9" s="5">
        <v>42034</v>
      </c>
      <c r="C9" s="2" t="s">
        <v>38</v>
      </c>
      <c r="D9" s="2" t="s">
        <v>39</v>
      </c>
      <c r="E9" s="2" t="s">
        <v>40</v>
      </c>
      <c r="F9" s="2" t="s">
        <v>127</v>
      </c>
      <c r="G9" s="6">
        <v>276</v>
      </c>
      <c r="H9" s="2" t="s">
        <v>27</v>
      </c>
      <c r="I9" s="7">
        <v>1</v>
      </c>
      <c r="J9" s="2" t="s">
        <v>41</v>
      </c>
      <c r="K9" s="2" t="s">
        <v>42</v>
      </c>
      <c r="L9" s="2" t="s">
        <v>43</v>
      </c>
      <c r="M9" s="2" t="s">
        <v>44</v>
      </c>
      <c r="N9" s="2" t="s">
        <v>45</v>
      </c>
      <c r="O9" s="6">
        <v>276</v>
      </c>
      <c r="P9" s="2">
        <v>1</v>
      </c>
    </row>
    <row r="10" spans="1:18" x14ac:dyDescent="0.3">
      <c r="A10" s="2">
        <v>34</v>
      </c>
      <c r="B10" s="5">
        <v>42041</v>
      </c>
      <c r="C10" s="2" t="s">
        <v>15</v>
      </c>
      <c r="D10" s="2" t="s">
        <v>26</v>
      </c>
      <c r="E10" s="2" t="s">
        <v>40</v>
      </c>
      <c r="F10" s="2" t="s">
        <v>127</v>
      </c>
      <c r="G10" s="6">
        <v>184</v>
      </c>
      <c r="H10" s="2" t="s">
        <v>18</v>
      </c>
      <c r="I10" s="7">
        <v>0.74</v>
      </c>
      <c r="J10" s="2" t="s">
        <v>28</v>
      </c>
      <c r="K10" s="2" t="s">
        <v>29</v>
      </c>
      <c r="L10" s="2" t="s">
        <v>30</v>
      </c>
      <c r="M10" s="2" t="s">
        <v>31</v>
      </c>
      <c r="N10" s="2" t="s">
        <v>32</v>
      </c>
      <c r="O10" s="6">
        <v>184</v>
      </c>
      <c r="P10" s="2">
        <v>1</v>
      </c>
    </row>
    <row r="11" spans="1:18" x14ac:dyDescent="0.3">
      <c r="A11" s="2">
        <v>35</v>
      </c>
      <c r="B11" s="5">
        <v>42045</v>
      </c>
      <c r="C11" s="2" t="s">
        <v>25</v>
      </c>
      <c r="D11" s="2" t="s">
        <v>46</v>
      </c>
      <c r="E11" s="2" t="s">
        <v>47</v>
      </c>
      <c r="F11" s="2" t="s">
        <v>128</v>
      </c>
      <c r="G11" s="6">
        <v>127.5</v>
      </c>
      <c r="H11" s="2" t="s">
        <v>18</v>
      </c>
      <c r="I11" s="7">
        <v>0.65</v>
      </c>
      <c r="J11" s="2" t="s">
        <v>28</v>
      </c>
      <c r="K11" s="2" t="s">
        <v>48</v>
      </c>
      <c r="L11" s="2" t="s">
        <v>49</v>
      </c>
      <c r="M11" s="2" t="s">
        <v>50</v>
      </c>
      <c r="N11" s="2" t="s">
        <v>51</v>
      </c>
      <c r="O11" s="6">
        <v>127.5</v>
      </c>
      <c r="P11" s="2">
        <v>1</v>
      </c>
    </row>
    <row r="12" spans="1:18" x14ac:dyDescent="0.3">
      <c r="A12" s="2">
        <v>36</v>
      </c>
      <c r="B12" s="5">
        <v>42058</v>
      </c>
      <c r="C12" s="2" t="s">
        <v>33</v>
      </c>
      <c r="D12" s="2" t="s">
        <v>52</v>
      </c>
      <c r="E12" s="2" t="s">
        <v>53</v>
      </c>
      <c r="F12" s="2" t="s">
        <v>129</v>
      </c>
      <c r="G12" s="6">
        <v>1930</v>
      </c>
      <c r="H12" s="2" t="s">
        <v>54</v>
      </c>
      <c r="I12" s="7">
        <v>0.8</v>
      </c>
      <c r="J12" s="2" t="s">
        <v>55</v>
      </c>
      <c r="K12" s="2" t="s">
        <v>56</v>
      </c>
      <c r="L12" s="2" t="s">
        <v>57</v>
      </c>
      <c r="M12" s="2" t="s">
        <v>58</v>
      </c>
      <c r="N12" s="2" t="s">
        <v>59</v>
      </c>
      <c r="O12" s="6">
        <v>1930</v>
      </c>
      <c r="P12" s="2">
        <v>1</v>
      </c>
    </row>
    <row r="13" spans="1:18" x14ac:dyDescent="0.3">
      <c r="A13" s="2">
        <v>37</v>
      </c>
      <c r="B13" s="5">
        <v>42069</v>
      </c>
      <c r="C13" s="2" t="s">
        <v>60</v>
      </c>
      <c r="D13" s="2" t="s">
        <v>61</v>
      </c>
      <c r="E13" s="2" t="s">
        <v>62</v>
      </c>
      <c r="F13" s="2" t="s">
        <v>130</v>
      </c>
      <c r="G13" s="6">
        <v>680</v>
      </c>
      <c r="H13" s="2" t="s">
        <v>27</v>
      </c>
      <c r="I13" s="7">
        <v>0.63</v>
      </c>
      <c r="J13" s="2" t="s">
        <v>63</v>
      </c>
      <c r="K13" s="2" t="s">
        <v>64</v>
      </c>
      <c r="L13" s="2" t="s">
        <v>65</v>
      </c>
      <c r="M13" s="2" t="s">
        <v>66</v>
      </c>
      <c r="N13" s="2" t="s">
        <v>67</v>
      </c>
      <c r="O13" s="6">
        <v>680</v>
      </c>
      <c r="P13" s="2">
        <v>1</v>
      </c>
    </row>
    <row r="14" spans="1:18" x14ac:dyDescent="0.3">
      <c r="A14" s="2">
        <v>38</v>
      </c>
      <c r="B14" s="5">
        <v>42073</v>
      </c>
      <c r="C14" s="2" t="s">
        <v>15</v>
      </c>
      <c r="D14" s="2" t="s">
        <v>68</v>
      </c>
      <c r="E14" s="2" t="s">
        <v>17</v>
      </c>
      <c r="F14" s="2" t="s">
        <v>126</v>
      </c>
      <c r="G14" s="6">
        <v>13800</v>
      </c>
      <c r="H14" s="2" t="s">
        <v>18</v>
      </c>
      <c r="I14" s="7">
        <v>0.69</v>
      </c>
      <c r="J14" s="2" t="s">
        <v>69</v>
      </c>
      <c r="K14" s="2" t="s">
        <v>70</v>
      </c>
      <c r="L14" s="2" t="s">
        <v>71</v>
      </c>
      <c r="M14" s="2" t="s">
        <v>72</v>
      </c>
      <c r="N14" s="2" t="s">
        <v>73</v>
      </c>
      <c r="O14" s="6">
        <v>13800</v>
      </c>
      <c r="P14" s="2">
        <v>1</v>
      </c>
    </row>
    <row r="15" spans="1:18" x14ac:dyDescent="0.3">
      <c r="A15" s="2">
        <v>39</v>
      </c>
      <c r="B15" s="5">
        <v>42085</v>
      </c>
      <c r="C15" s="2" t="s">
        <v>25</v>
      </c>
      <c r="D15" s="2" t="s">
        <v>39</v>
      </c>
      <c r="E15" s="2" t="s">
        <v>47</v>
      </c>
      <c r="F15" s="2" t="s">
        <v>128</v>
      </c>
      <c r="G15" s="6">
        <v>1275</v>
      </c>
      <c r="H15" s="2" t="s">
        <v>18</v>
      </c>
      <c r="I15" s="7">
        <v>0.76</v>
      </c>
      <c r="J15" s="2" t="s">
        <v>41</v>
      </c>
      <c r="K15" s="2" t="s">
        <v>42</v>
      </c>
      <c r="L15" s="2" t="s">
        <v>43</v>
      </c>
      <c r="M15" s="2" t="s">
        <v>44</v>
      </c>
      <c r="N15" s="2" t="s">
        <v>45</v>
      </c>
      <c r="O15" s="6">
        <v>1275</v>
      </c>
      <c r="P15" s="2">
        <v>1</v>
      </c>
    </row>
    <row r="16" spans="1:18" x14ac:dyDescent="0.3">
      <c r="A16" s="2">
        <v>42</v>
      </c>
      <c r="B16" s="5">
        <v>42087</v>
      </c>
      <c r="C16" s="2" t="s">
        <v>80</v>
      </c>
      <c r="D16" s="2" t="s">
        <v>74</v>
      </c>
      <c r="E16" s="2" t="s">
        <v>40</v>
      </c>
      <c r="F16" s="2" t="s">
        <v>127</v>
      </c>
      <c r="G16" s="6">
        <v>92</v>
      </c>
      <c r="H16" s="2"/>
      <c r="I16" s="7">
        <v>0.66</v>
      </c>
      <c r="J16" s="2" t="s">
        <v>75</v>
      </c>
      <c r="K16" s="2" t="s">
        <v>76</v>
      </c>
      <c r="L16" s="2" t="s">
        <v>77</v>
      </c>
      <c r="M16" s="2" t="s">
        <v>78</v>
      </c>
      <c r="N16" s="2" t="s">
        <v>79</v>
      </c>
      <c r="O16" s="6">
        <v>92</v>
      </c>
      <c r="P16" s="2">
        <v>1</v>
      </c>
    </row>
    <row r="17" spans="1:16" x14ac:dyDescent="0.3">
      <c r="A17" s="2">
        <v>40</v>
      </c>
      <c r="B17" s="5">
        <v>42087</v>
      </c>
      <c r="C17" s="2" t="s">
        <v>33</v>
      </c>
      <c r="D17" s="2" t="s">
        <v>74</v>
      </c>
      <c r="E17" s="2" t="s">
        <v>17</v>
      </c>
      <c r="F17" s="2" t="s">
        <v>131</v>
      </c>
      <c r="G17" s="6">
        <v>598</v>
      </c>
      <c r="H17" s="2" t="s">
        <v>27</v>
      </c>
      <c r="I17" s="7">
        <v>0.92</v>
      </c>
      <c r="J17" s="2" t="s">
        <v>75</v>
      </c>
      <c r="K17" s="2" t="s">
        <v>76</v>
      </c>
      <c r="L17" s="2" t="s">
        <v>77</v>
      </c>
      <c r="M17" s="2" t="s">
        <v>78</v>
      </c>
      <c r="N17" s="2" t="s">
        <v>79</v>
      </c>
      <c r="O17" s="6">
        <v>598</v>
      </c>
      <c r="P17" s="2">
        <v>1</v>
      </c>
    </row>
    <row r="18" spans="1:16" x14ac:dyDescent="0.3">
      <c r="A18" s="2">
        <v>42</v>
      </c>
      <c r="B18" s="5">
        <v>42087</v>
      </c>
      <c r="C18" s="2" t="s">
        <v>80</v>
      </c>
      <c r="D18" s="2" t="s">
        <v>74</v>
      </c>
      <c r="E18" s="2" t="s">
        <v>82</v>
      </c>
      <c r="F18" s="2" t="s">
        <v>133</v>
      </c>
      <c r="G18" s="6">
        <v>220</v>
      </c>
      <c r="H18" s="2"/>
      <c r="I18" s="7">
        <v>0.73</v>
      </c>
      <c r="J18" s="2" t="s">
        <v>75</v>
      </c>
      <c r="K18" s="2" t="s">
        <v>76</v>
      </c>
      <c r="L18" s="2" t="s">
        <v>77</v>
      </c>
      <c r="M18" s="2" t="s">
        <v>78</v>
      </c>
      <c r="N18" s="2" t="s">
        <v>79</v>
      </c>
      <c r="O18" s="6">
        <v>220</v>
      </c>
      <c r="P18" s="2">
        <v>1</v>
      </c>
    </row>
    <row r="19" spans="1:16" x14ac:dyDescent="0.3">
      <c r="A19" s="2">
        <v>42</v>
      </c>
      <c r="B19" s="5">
        <v>42087</v>
      </c>
      <c r="C19" s="2" t="s">
        <v>80</v>
      </c>
      <c r="D19" s="2" t="s">
        <v>74</v>
      </c>
      <c r="E19" s="2" t="s">
        <v>81</v>
      </c>
      <c r="F19" s="2" t="s">
        <v>132</v>
      </c>
      <c r="G19" s="6">
        <v>250</v>
      </c>
      <c r="H19" s="2"/>
      <c r="I19" s="7">
        <v>0.96</v>
      </c>
      <c r="J19" s="2" t="s">
        <v>75</v>
      </c>
      <c r="K19" s="2" t="s">
        <v>76</v>
      </c>
      <c r="L19" s="2" t="s">
        <v>77</v>
      </c>
      <c r="M19" s="2" t="s">
        <v>78</v>
      </c>
      <c r="N19" s="2" t="s">
        <v>79</v>
      </c>
      <c r="O19" s="6">
        <v>250</v>
      </c>
      <c r="P19" s="2">
        <v>1</v>
      </c>
    </row>
    <row r="20" spans="1:16" x14ac:dyDescent="0.3">
      <c r="A20" s="2">
        <v>56</v>
      </c>
      <c r="B20" s="5">
        <v>42097</v>
      </c>
      <c r="C20" s="2" t="s">
        <v>103</v>
      </c>
      <c r="D20" s="2" t="s">
        <v>61</v>
      </c>
      <c r="E20" s="2" t="s">
        <v>47</v>
      </c>
      <c r="F20" s="2" t="s">
        <v>128</v>
      </c>
      <c r="G20" s="6">
        <v>127.5</v>
      </c>
      <c r="H20" s="2" t="s">
        <v>18</v>
      </c>
      <c r="I20" s="7">
        <v>0.82</v>
      </c>
      <c r="J20" s="2" t="s">
        <v>63</v>
      </c>
      <c r="K20" s="2" t="s">
        <v>64</v>
      </c>
      <c r="L20" s="2" t="s">
        <v>65</v>
      </c>
      <c r="M20" s="2" t="s">
        <v>66</v>
      </c>
      <c r="N20" s="2" t="s">
        <v>67</v>
      </c>
      <c r="O20" s="6">
        <v>127.5</v>
      </c>
      <c r="P20" s="2">
        <v>2</v>
      </c>
    </row>
    <row r="21" spans="1:16" x14ac:dyDescent="0.3">
      <c r="A21" s="2">
        <v>55</v>
      </c>
      <c r="B21" s="5">
        <v>42099</v>
      </c>
      <c r="C21" s="2" t="s">
        <v>80</v>
      </c>
      <c r="D21" s="2" t="s">
        <v>46</v>
      </c>
      <c r="E21" s="2" t="s">
        <v>17</v>
      </c>
      <c r="F21" s="2" t="s">
        <v>121</v>
      </c>
      <c r="G21" s="6">
        <v>1218</v>
      </c>
      <c r="H21" s="2" t="s">
        <v>18</v>
      </c>
      <c r="I21" s="7">
        <v>0.67</v>
      </c>
      <c r="J21" s="2" t="s">
        <v>28</v>
      </c>
      <c r="K21" s="2" t="s">
        <v>48</v>
      </c>
      <c r="L21" s="2" t="s">
        <v>49</v>
      </c>
      <c r="M21" s="2" t="s">
        <v>50</v>
      </c>
      <c r="N21" s="2" t="s">
        <v>51</v>
      </c>
      <c r="O21" s="6">
        <v>1218</v>
      </c>
      <c r="P21" s="2">
        <v>2</v>
      </c>
    </row>
    <row r="22" spans="1:16" x14ac:dyDescent="0.3">
      <c r="A22" s="2">
        <v>48</v>
      </c>
      <c r="B22" s="5">
        <v>42099</v>
      </c>
      <c r="C22" s="2" t="s">
        <v>33</v>
      </c>
      <c r="D22" s="2" t="s">
        <v>39</v>
      </c>
      <c r="E22" s="2" t="s">
        <v>40</v>
      </c>
      <c r="F22" s="2" t="s">
        <v>127</v>
      </c>
      <c r="G22" s="6">
        <v>230</v>
      </c>
      <c r="H22" s="2" t="s">
        <v>18</v>
      </c>
      <c r="I22" s="7">
        <v>0.88</v>
      </c>
      <c r="J22" s="2" t="s">
        <v>41</v>
      </c>
      <c r="K22" s="2" t="s">
        <v>42</v>
      </c>
      <c r="L22" s="2" t="s">
        <v>43</v>
      </c>
      <c r="M22" s="2" t="s">
        <v>44</v>
      </c>
      <c r="N22" s="2" t="s">
        <v>45</v>
      </c>
      <c r="O22" s="6">
        <v>230</v>
      </c>
      <c r="P22" s="2">
        <v>2</v>
      </c>
    </row>
    <row r="23" spans="1:16" x14ac:dyDescent="0.3">
      <c r="A23" s="2">
        <v>48</v>
      </c>
      <c r="B23" s="5">
        <v>42099</v>
      </c>
      <c r="C23" s="2" t="s">
        <v>33</v>
      </c>
      <c r="D23" s="2" t="s">
        <v>39</v>
      </c>
      <c r="E23" s="2" t="s">
        <v>62</v>
      </c>
      <c r="F23" s="2" t="s">
        <v>130</v>
      </c>
      <c r="G23" s="6">
        <v>1000</v>
      </c>
      <c r="H23" s="2" t="s">
        <v>18</v>
      </c>
      <c r="I23" s="7">
        <v>0.64</v>
      </c>
      <c r="J23" s="2" t="s">
        <v>41</v>
      </c>
      <c r="K23" s="2" t="s">
        <v>42</v>
      </c>
      <c r="L23" s="2" t="s">
        <v>43</v>
      </c>
      <c r="M23" s="2" t="s">
        <v>44</v>
      </c>
      <c r="N23" s="2" t="s">
        <v>45</v>
      </c>
      <c r="O23" s="6">
        <v>1000</v>
      </c>
      <c r="P23" s="2">
        <v>2</v>
      </c>
    </row>
    <row r="24" spans="1:16" x14ac:dyDescent="0.3">
      <c r="A24" s="2">
        <v>46</v>
      </c>
      <c r="B24" s="5">
        <v>42099</v>
      </c>
      <c r="C24" s="2" t="s">
        <v>84</v>
      </c>
      <c r="D24" s="2" t="s">
        <v>85</v>
      </c>
      <c r="E24" s="2" t="s">
        <v>92</v>
      </c>
      <c r="F24" s="2" t="s">
        <v>136</v>
      </c>
      <c r="G24" s="6">
        <v>1740</v>
      </c>
      <c r="H24" s="2" t="s">
        <v>18</v>
      </c>
      <c r="I24" s="7">
        <v>0.92</v>
      </c>
      <c r="J24" s="2" t="s">
        <v>87</v>
      </c>
      <c r="K24" s="2" t="s">
        <v>88</v>
      </c>
      <c r="L24" s="2" t="s">
        <v>89</v>
      </c>
      <c r="M24" s="2" t="s">
        <v>90</v>
      </c>
      <c r="N24" s="2" t="s">
        <v>91</v>
      </c>
      <c r="O24" s="6">
        <v>1740</v>
      </c>
      <c r="P24" s="2">
        <v>2</v>
      </c>
    </row>
    <row r="25" spans="1:16" x14ac:dyDescent="0.3">
      <c r="A25" s="2">
        <v>46</v>
      </c>
      <c r="B25" s="5">
        <v>42099</v>
      </c>
      <c r="C25" s="2" t="s">
        <v>84</v>
      </c>
      <c r="D25" s="2" t="s">
        <v>85</v>
      </c>
      <c r="E25" s="2" t="s">
        <v>86</v>
      </c>
      <c r="F25" s="2" t="s">
        <v>135</v>
      </c>
      <c r="G25" s="6">
        <v>1950</v>
      </c>
      <c r="H25" s="2" t="s">
        <v>18</v>
      </c>
      <c r="I25" s="7">
        <v>0.64</v>
      </c>
      <c r="J25" s="2" t="s">
        <v>87</v>
      </c>
      <c r="K25" s="2" t="s">
        <v>88</v>
      </c>
      <c r="L25" s="2" t="s">
        <v>89</v>
      </c>
      <c r="M25" s="2" t="s">
        <v>90</v>
      </c>
      <c r="N25" s="2" t="s">
        <v>91</v>
      </c>
      <c r="O25" s="6">
        <v>1950</v>
      </c>
      <c r="P25" s="2">
        <v>2</v>
      </c>
    </row>
    <row r="26" spans="1:16" x14ac:dyDescent="0.3">
      <c r="A26" s="2">
        <v>50</v>
      </c>
      <c r="B26" s="5">
        <v>42099</v>
      </c>
      <c r="C26" s="2" t="s">
        <v>15</v>
      </c>
      <c r="D26" s="2" t="s">
        <v>93</v>
      </c>
      <c r="E26" s="2" t="s">
        <v>40</v>
      </c>
      <c r="F26" s="2" t="s">
        <v>137</v>
      </c>
      <c r="G26" s="6">
        <v>200</v>
      </c>
      <c r="H26" s="2" t="s">
        <v>54</v>
      </c>
      <c r="I26" s="7">
        <v>0.8</v>
      </c>
      <c r="J26" s="2" t="s">
        <v>94</v>
      </c>
      <c r="K26" s="2" t="s">
        <v>36</v>
      </c>
      <c r="L26" s="2" t="s">
        <v>95</v>
      </c>
      <c r="M26" s="2" t="s">
        <v>78</v>
      </c>
      <c r="N26" s="2" t="s">
        <v>79</v>
      </c>
      <c r="O26" s="6">
        <v>200</v>
      </c>
      <c r="P26" s="2">
        <v>2</v>
      </c>
    </row>
    <row r="27" spans="1:16" x14ac:dyDescent="0.3">
      <c r="A27" s="2">
        <v>51</v>
      </c>
      <c r="B27" s="5">
        <v>42099</v>
      </c>
      <c r="C27" s="2" t="s">
        <v>15</v>
      </c>
      <c r="D27" s="2" t="s">
        <v>96</v>
      </c>
      <c r="E27" s="2" t="s">
        <v>83</v>
      </c>
      <c r="F27" s="2" t="s">
        <v>134</v>
      </c>
      <c r="G27" s="6">
        <v>552</v>
      </c>
      <c r="H27" s="2" t="s">
        <v>27</v>
      </c>
      <c r="I27" s="7">
        <v>1</v>
      </c>
      <c r="J27" s="2" t="s">
        <v>98</v>
      </c>
      <c r="K27" s="2" t="s">
        <v>99</v>
      </c>
      <c r="L27" s="2" t="s">
        <v>100</v>
      </c>
      <c r="M27" s="2" t="s">
        <v>101</v>
      </c>
      <c r="N27" s="2" t="s">
        <v>102</v>
      </c>
      <c r="O27" s="6">
        <v>552</v>
      </c>
      <c r="P27" s="2">
        <v>2</v>
      </c>
    </row>
    <row r="28" spans="1:16" x14ac:dyDescent="0.3">
      <c r="A28" s="2">
        <v>51</v>
      </c>
      <c r="B28" s="5">
        <v>42099</v>
      </c>
      <c r="C28" s="2" t="s">
        <v>15</v>
      </c>
      <c r="D28" s="2" t="s">
        <v>96</v>
      </c>
      <c r="E28" s="2" t="s">
        <v>97</v>
      </c>
      <c r="F28" s="2" t="s">
        <v>138</v>
      </c>
      <c r="G28" s="6">
        <v>533.75</v>
      </c>
      <c r="H28" s="2" t="s">
        <v>27</v>
      </c>
      <c r="I28" s="7">
        <v>0.95</v>
      </c>
      <c r="J28" s="2" t="s">
        <v>98</v>
      </c>
      <c r="K28" s="2" t="s">
        <v>99</v>
      </c>
      <c r="L28" s="2" t="s">
        <v>100</v>
      </c>
      <c r="M28" s="2" t="s">
        <v>101</v>
      </c>
      <c r="N28" s="2" t="s">
        <v>102</v>
      </c>
      <c r="O28" s="6">
        <v>533.75</v>
      </c>
      <c r="P28" s="2">
        <v>2</v>
      </c>
    </row>
    <row r="29" spans="1:16" x14ac:dyDescent="0.3">
      <c r="A29" s="2">
        <v>51</v>
      </c>
      <c r="B29" s="5">
        <v>42099</v>
      </c>
      <c r="C29" s="2" t="s">
        <v>15</v>
      </c>
      <c r="D29" s="2" t="s">
        <v>96</v>
      </c>
      <c r="E29" s="2" t="s">
        <v>53</v>
      </c>
      <c r="F29" s="2" t="s">
        <v>129</v>
      </c>
      <c r="G29" s="6">
        <v>289.5</v>
      </c>
      <c r="H29" s="2" t="s">
        <v>27</v>
      </c>
      <c r="I29" s="7">
        <v>0.66</v>
      </c>
      <c r="J29" s="2" t="s">
        <v>98</v>
      </c>
      <c r="K29" s="2" t="s">
        <v>99</v>
      </c>
      <c r="L29" s="2" t="s">
        <v>100</v>
      </c>
      <c r="M29" s="2" t="s">
        <v>101</v>
      </c>
      <c r="N29" s="2" t="s">
        <v>102</v>
      </c>
      <c r="O29" s="6">
        <v>289.5</v>
      </c>
      <c r="P29" s="2">
        <v>2</v>
      </c>
    </row>
    <row r="30" spans="1:16" x14ac:dyDescent="0.3">
      <c r="A30" s="2">
        <v>45</v>
      </c>
      <c r="B30" s="5">
        <v>42101</v>
      </c>
      <c r="C30" s="2" t="s">
        <v>80</v>
      </c>
      <c r="D30" s="2" t="s">
        <v>68</v>
      </c>
      <c r="E30" s="2" t="s">
        <v>83</v>
      </c>
      <c r="F30" s="2" t="s">
        <v>134</v>
      </c>
      <c r="G30" s="6">
        <v>920</v>
      </c>
      <c r="H30" s="2" t="s">
        <v>27</v>
      </c>
      <c r="I30" s="7">
        <v>0.97</v>
      </c>
      <c r="J30" s="2" t="s">
        <v>69</v>
      </c>
      <c r="K30" s="2" t="s">
        <v>70</v>
      </c>
      <c r="L30" s="2" t="s">
        <v>71</v>
      </c>
      <c r="M30" s="2" t="s">
        <v>72</v>
      </c>
      <c r="N30" s="2" t="s">
        <v>73</v>
      </c>
      <c r="O30" s="6">
        <v>920</v>
      </c>
      <c r="P30" s="2">
        <v>2</v>
      </c>
    </row>
    <row r="31" spans="1:16" x14ac:dyDescent="0.3">
      <c r="A31" s="2">
        <v>45</v>
      </c>
      <c r="B31" s="5">
        <v>42101</v>
      </c>
      <c r="C31" s="2" t="s">
        <v>80</v>
      </c>
      <c r="D31" s="2" t="s">
        <v>68</v>
      </c>
      <c r="E31" s="2" t="s">
        <v>53</v>
      </c>
      <c r="F31" s="2" t="s">
        <v>129</v>
      </c>
      <c r="G31" s="6">
        <v>482.5</v>
      </c>
      <c r="H31" s="2" t="s">
        <v>27</v>
      </c>
      <c r="I31" s="7">
        <v>0.97</v>
      </c>
      <c r="J31" s="2" t="s">
        <v>69</v>
      </c>
      <c r="K31" s="2" t="s">
        <v>70</v>
      </c>
      <c r="L31" s="2" t="s">
        <v>71</v>
      </c>
      <c r="M31" s="2" t="s">
        <v>72</v>
      </c>
      <c r="N31" s="2" t="s">
        <v>73</v>
      </c>
      <c r="O31" s="6">
        <v>482.5</v>
      </c>
      <c r="P31" s="2">
        <v>2</v>
      </c>
    </row>
    <row r="32" spans="1:16" x14ac:dyDescent="0.3">
      <c r="A32" s="2">
        <v>47</v>
      </c>
      <c r="B32" s="5">
        <v>42102</v>
      </c>
      <c r="C32" s="2" t="s">
        <v>38</v>
      </c>
      <c r="D32" s="2" t="s">
        <v>61</v>
      </c>
      <c r="E32" s="2" t="s">
        <v>17</v>
      </c>
      <c r="F32" s="2" t="s">
        <v>121</v>
      </c>
      <c r="G32" s="6">
        <v>4200</v>
      </c>
      <c r="H32" s="2" t="s">
        <v>27</v>
      </c>
      <c r="I32" s="7">
        <v>0.81</v>
      </c>
      <c r="J32" s="2" t="s">
        <v>63</v>
      </c>
      <c r="K32" s="2" t="s">
        <v>64</v>
      </c>
      <c r="L32" s="2" t="s">
        <v>65</v>
      </c>
      <c r="M32" s="2" t="s">
        <v>66</v>
      </c>
      <c r="N32" s="2" t="s">
        <v>67</v>
      </c>
      <c r="O32" s="6">
        <v>4200</v>
      </c>
      <c r="P32" s="2">
        <v>2</v>
      </c>
    </row>
    <row r="33" spans="1:16" x14ac:dyDescent="0.3">
      <c r="A33" s="2">
        <v>58</v>
      </c>
      <c r="B33" s="5">
        <v>42116</v>
      </c>
      <c r="C33" s="2" t="s">
        <v>25</v>
      </c>
      <c r="D33" s="2" t="s">
        <v>26</v>
      </c>
      <c r="E33" s="2" t="s">
        <v>115</v>
      </c>
      <c r="F33" s="2" t="s">
        <v>143</v>
      </c>
      <c r="G33" s="6">
        <v>280</v>
      </c>
      <c r="H33" s="2" t="s">
        <v>27</v>
      </c>
      <c r="I33" s="7">
        <v>0.66</v>
      </c>
      <c r="J33" s="2" t="s">
        <v>28</v>
      </c>
      <c r="K33" s="2" t="s">
        <v>29</v>
      </c>
      <c r="L33" s="2" t="s">
        <v>30</v>
      </c>
      <c r="M33" s="2" t="s">
        <v>31</v>
      </c>
      <c r="N33" s="2" t="s">
        <v>32</v>
      </c>
      <c r="O33" s="6">
        <v>280</v>
      </c>
      <c r="P33" s="2">
        <v>2</v>
      </c>
    </row>
    <row r="34" spans="1:16" x14ac:dyDescent="0.3">
      <c r="A34" s="2">
        <v>58</v>
      </c>
      <c r="B34" s="5">
        <v>42116</v>
      </c>
      <c r="C34" s="2" t="s">
        <v>25</v>
      </c>
      <c r="D34" s="2" t="s">
        <v>26</v>
      </c>
      <c r="E34" s="2" t="s">
        <v>81</v>
      </c>
      <c r="F34" s="2" t="s">
        <v>142</v>
      </c>
      <c r="G34" s="6">
        <v>3240</v>
      </c>
      <c r="H34" s="2" t="s">
        <v>27</v>
      </c>
      <c r="I34" s="7">
        <v>0.72</v>
      </c>
      <c r="J34" s="2" t="s">
        <v>28</v>
      </c>
      <c r="K34" s="2" t="s">
        <v>29</v>
      </c>
      <c r="L34" s="2" t="s">
        <v>30</v>
      </c>
      <c r="M34" s="2" t="s">
        <v>31</v>
      </c>
      <c r="N34" s="2" t="s">
        <v>32</v>
      </c>
      <c r="O34" s="6">
        <v>3240</v>
      </c>
      <c r="P34" s="2">
        <v>2</v>
      </c>
    </row>
    <row r="35" spans="1:16" x14ac:dyDescent="0.3">
      <c r="A35" s="2">
        <v>63</v>
      </c>
      <c r="B35" s="5">
        <v>42119</v>
      </c>
      <c r="C35" s="2" t="s">
        <v>33</v>
      </c>
      <c r="D35" s="2" t="s">
        <v>52</v>
      </c>
      <c r="E35" s="2" t="s">
        <v>82</v>
      </c>
      <c r="F35" s="2" t="s">
        <v>141</v>
      </c>
      <c r="G35" s="6">
        <v>500</v>
      </c>
      <c r="H35" s="2" t="s">
        <v>54</v>
      </c>
      <c r="I35" s="7">
        <v>0.64</v>
      </c>
      <c r="J35" s="2" t="s">
        <v>55</v>
      </c>
      <c r="K35" s="2" t="s">
        <v>56</v>
      </c>
      <c r="L35" s="2" t="s">
        <v>57</v>
      </c>
      <c r="M35" s="2" t="s">
        <v>58</v>
      </c>
      <c r="N35" s="2" t="s">
        <v>59</v>
      </c>
      <c r="O35" s="6">
        <v>500</v>
      </c>
      <c r="P35" s="2">
        <v>2</v>
      </c>
    </row>
    <row r="36" spans="1:16" x14ac:dyDescent="0.3">
      <c r="A36" s="2">
        <v>63</v>
      </c>
      <c r="B36" s="5">
        <v>42119</v>
      </c>
      <c r="C36" s="2" t="s">
        <v>33</v>
      </c>
      <c r="D36" s="2" t="s">
        <v>52</v>
      </c>
      <c r="E36" s="2" t="s">
        <v>62</v>
      </c>
      <c r="F36" s="2" t="s">
        <v>130</v>
      </c>
      <c r="G36" s="6">
        <v>120</v>
      </c>
      <c r="H36" s="2" t="s">
        <v>54</v>
      </c>
      <c r="I36" s="7">
        <v>0.66</v>
      </c>
      <c r="J36" s="2" t="s">
        <v>55</v>
      </c>
      <c r="K36" s="2" t="s">
        <v>56</v>
      </c>
      <c r="L36" s="2" t="s">
        <v>57</v>
      </c>
      <c r="M36" s="2" t="s">
        <v>58</v>
      </c>
      <c r="N36" s="2" t="s">
        <v>59</v>
      </c>
      <c r="O36" s="6">
        <v>120</v>
      </c>
      <c r="P36" s="2">
        <v>2</v>
      </c>
    </row>
    <row r="37" spans="1:16" x14ac:dyDescent="0.3">
      <c r="A37" s="2">
        <v>60</v>
      </c>
      <c r="B37" s="5">
        <v>42124</v>
      </c>
      <c r="C37" s="2" t="s">
        <v>38</v>
      </c>
      <c r="D37" s="2" t="s">
        <v>39</v>
      </c>
      <c r="E37" s="2" t="s">
        <v>92</v>
      </c>
      <c r="F37" s="2" t="s">
        <v>136</v>
      </c>
      <c r="G37" s="6">
        <v>1392</v>
      </c>
      <c r="H37" s="2" t="s">
        <v>27</v>
      </c>
      <c r="I37" s="7">
        <v>0.8</v>
      </c>
      <c r="J37" s="2" t="s">
        <v>41</v>
      </c>
      <c r="K37" s="2" t="s">
        <v>42</v>
      </c>
      <c r="L37" s="2" t="s">
        <v>43</v>
      </c>
      <c r="M37" s="2" t="s">
        <v>44</v>
      </c>
      <c r="N37" s="2" t="s">
        <v>45</v>
      </c>
      <c r="O37" s="6">
        <v>1392</v>
      </c>
      <c r="P37" s="2">
        <v>2</v>
      </c>
    </row>
    <row r="38" spans="1:16" x14ac:dyDescent="0.3">
      <c r="A38" s="2">
        <v>71</v>
      </c>
      <c r="B38" s="5">
        <v>42148</v>
      </c>
      <c r="C38" s="2" t="s">
        <v>80</v>
      </c>
      <c r="D38" s="2" t="s">
        <v>105</v>
      </c>
      <c r="E38" s="2" t="s">
        <v>83</v>
      </c>
      <c r="F38" s="2" t="s">
        <v>134</v>
      </c>
      <c r="G38" s="6">
        <v>736</v>
      </c>
      <c r="H38" s="2"/>
      <c r="I38" s="7">
        <v>0.92</v>
      </c>
      <c r="J38" s="2" t="s">
        <v>106</v>
      </c>
      <c r="K38" s="2" t="s">
        <v>107</v>
      </c>
      <c r="L38" s="2" t="s">
        <v>108</v>
      </c>
      <c r="M38" s="2" t="s">
        <v>109</v>
      </c>
      <c r="N38" s="2" t="s">
        <v>110</v>
      </c>
      <c r="O38" s="6">
        <v>736</v>
      </c>
      <c r="P38" s="2">
        <v>2</v>
      </c>
    </row>
    <row r="39" spans="1:16" x14ac:dyDescent="0.3">
      <c r="A39" s="2">
        <v>67</v>
      </c>
      <c r="B39" s="5">
        <v>42148</v>
      </c>
      <c r="C39" s="2" t="s">
        <v>33</v>
      </c>
      <c r="D39" s="2" t="s">
        <v>74</v>
      </c>
      <c r="E39" s="2" t="s">
        <v>24</v>
      </c>
      <c r="F39" s="2" t="s">
        <v>140</v>
      </c>
      <c r="G39" s="6">
        <v>200</v>
      </c>
      <c r="H39" s="2" t="s">
        <v>27</v>
      </c>
      <c r="I39" s="7">
        <v>0.63</v>
      </c>
      <c r="J39" s="2" t="s">
        <v>75</v>
      </c>
      <c r="K39" s="2" t="s">
        <v>76</v>
      </c>
      <c r="L39" s="2" t="s">
        <v>77</v>
      </c>
      <c r="M39" s="2" t="s">
        <v>78</v>
      </c>
      <c r="N39" s="2" t="s">
        <v>79</v>
      </c>
      <c r="O39" s="6">
        <v>200</v>
      </c>
      <c r="P39" s="2">
        <v>2</v>
      </c>
    </row>
    <row r="40" spans="1:16" x14ac:dyDescent="0.3">
      <c r="A40" s="2">
        <v>69</v>
      </c>
      <c r="B40" s="5">
        <v>42148</v>
      </c>
      <c r="C40" s="2" t="s">
        <v>80</v>
      </c>
      <c r="D40" s="2" t="s">
        <v>74</v>
      </c>
      <c r="E40" s="2" t="s">
        <v>24</v>
      </c>
      <c r="F40" s="2" t="s">
        <v>122</v>
      </c>
      <c r="G40" s="6">
        <v>52.5</v>
      </c>
      <c r="H40" s="2"/>
      <c r="I40" s="7">
        <v>0.86</v>
      </c>
      <c r="J40" s="2" t="s">
        <v>75</v>
      </c>
      <c r="K40" s="2" t="s">
        <v>76</v>
      </c>
      <c r="L40" s="2" t="s">
        <v>77</v>
      </c>
      <c r="M40" s="2" t="s">
        <v>78</v>
      </c>
      <c r="N40" s="2" t="s">
        <v>79</v>
      </c>
      <c r="O40" s="6">
        <v>52.5</v>
      </c>
      <c r="P40" s="2">
        <v>2</v>
      </c>
    </row>
    <row r="41" spans="1:16" x14ac:dyDescent="0.3">
      <c r="A41" s="2">
        <v>70</v>
      </c>
      <c r="B41" s="5">
        <v>42148</v>
      </c>
      <c r="C41" s="2" t="s">
        <v>80</v>
      </c>
      <c r="D41" s="2" t="s">
        <v>111</v>
      </c>
      <c r="E41" s="2" t="s">
        <v>62</v>
      </c>
      <c r="F41" s="2" t="s">
        <v>130</v>
      </c>
      <c r="G41" s="6">
        <v>800</v>
      </c>
      <c r="H41" s="2"/>
      <c r="I41" s="7">
        <v>0.8</v>
      </c>
      <c r="J41" s="2" t="s">
        <v>112</v>
      </c>
      <c r="K41" s="2" t="s">
        <v>113</v>
      </c>
      <c r="L41" s="2" t="s">
        <v>114</v>
      </c>
      <c r="M41" s="2" t="s">
        <v>101</v>
      </c>
      <c r="N41" s="2" t="s">
        <v>102</v>
      </c>
      <c r="O41" s="6">
        <v>800</v>
      </c>
      <c r="P41" s="2">
        <v>2</v>
      </c>
    </row>
    <row r="42" spans="1:16" x14ac:dyDescent="0.3">
      <c r="A42" s="2">
        <v>78</v>
      </c>
      <c r="B42" s="5">
        <v>42160</v>
      </c>
      <c r="C42" s="2" t="s">
        <v>80</v>
      </c>
      <c r="D42" s="2" t="s">
        <v>46</v>
      </c>
      <c r="E42" s="2" t="s">
        <v>104</v>
      </c>
      <c r="F42" s="2" t="s">
        <v>139</v>
      </c>
      <c r="G42" s="6">
        <v>1560</v>
      </c>
      <c r="H42" s="2" t="s">
        <v>18</v>
      </c>
      <c r="I42" s="7">
        <v>0.69</v>
      </c>
      <c r="J42" s="2" t="s">
        <v>28</v>
      </c>
      <c r="K42" s="2" t="s">
        <v>48</v>
      </c>
      <c r="L42" s="2" t="s">
        <v>49</v>
      </c>
      <c r="M42" s="2" t="s">
        <v>50</v>
      </c>
      <c r="N42" s="2" t="s">
        <v>51</v>
      </c>
      <c r="O42" s="6">
        <v>1560</v>
      </c>
      <c r="P42" s="2">
        <v>2</v>
      </c>
    </row>
    <row r="43" spans="1:16" x14ac:dyDescent="0.3">
      <c r="A43" s="2">
        <v>75</v>
      </c>
      <c r="B43" s="5">
        <v>42160</v>
      </c>
      <c r="C43" s="2" t="s">
        <v>33</v>
      </c>
      <c r="D43" s="2" t="s">
        <v>39</v>
      </c>
      <c r="E43" s="2" t="s">
        <v>47</v>
      </c>
      <c r="F43" s="2" t="s">
        <v>128</v>
      </c>
      <c r="G43" s="6">
        <v>510</v>
      </c>
      <c r="H43" s="2" t="s">
        <v>18</v>
      </c>
      <c r="I43" s="7">
        <v>0.72</v>
      </c>
      <c r="J43" s="2" t="s">
        <v>41</v>
      </c>
      <c r="K43" s="2" t="s">
        <v>42</v>
      </c>
      <c r="L43" s="2" t="s">
        <v>43</v>
      </c>
      <c r="M43" s="2" t="s">
        <v>44</v>
      </c>
      <c r="N43" s="2" t="s">
        <v>45</v>
      </c>
      <c r="O43" s="6">
        <v>510</v>
      </c>
      <c r="P43" s="2">
        <v>2</v>
      </c>
    </row>
    <row r="44" spans="1:16" x14ac:dyDescent="0.3">
      <c r="A44" s="2">
        <v>73</v>
      </c>
      <c r="B44" s="5">
        <v>42160</v>
      </c>
      <c r="C44" s="2" t="s">
        <v>84</v>
      </c>
      <c r="D44" s="2" t="s">
        <v>85</v>
      </c>
      <c r="E44" s="2" t="s">
        <v>53</v>
      </c>
      <c r="F44" s="2" t="s">
        <v>129</v>
      </c>
      <c r="G44" s="6">
        <v>96.5</v>
      </c>
      <c r="H44" s="2" t="s">
        <v>18</v>
      </c>
      <c r="I44" s="7">
        <v>0.65</v>
      </c>
      <c r="J44" s="2" t="s">
        <v>87</v>
      </c>
      <c r="K44" s="2" t="s">
        <v>88</v>
      </c>
      <c r="L44" s="2" t="s">
        <v>89</v>
      </c>
      <c r="M44" s="2" t="s">
        <v>90</v>
      </c>
      <c r="N44" s="2" t="s">
        <v>91</v>
      </c>
      <c r="O44" s="6">
        <v>96.5</v>
      </c>
      <c r="P44" s="2">
        <v>2</v>
      </c>
    </row>
    <row r="45" spans="1:16" x14ac:dyDescent="0.3">
      <c r="A45" s="2">
        <v>76</v>
      </c>
      <c r="B45" s="5">
        <v>42160</v>
      </c>
      <c r="C45" s="2" t="s">
        <v>15</v>
      </c>
      <c r="D45" s="2" t="s">
        <v>93</v>
      </c>
      <c r="E45" s="2" t="s">
        <v>82</v>
      </c>
      <c r="F45" s="2" t="s">
        <v>133</v>
      </c>
      <c r="G45" s="6">
        <v>660</v>
      </c>
      <c r="H45" s="2" t="s">
        <v>54</v>
      </c>
      <c r="I45" s="7">
        <v>0.95</v>
      </c>
      <c r="J45" s="2" t="s">
        <v>94</v>
      </c>
      <c r="K45" s="2" t="s">
        <v>36</v>
      </c>
      <c r="L45" s="2" t="s">
        <v>95</v>
      </c>
      <c r="M45" s="2" t="s">
        <v>78</v>
      </c>
      <c r="N45" s="2" t="s">
        <v>79</v>
      </c>
      <c r="O45" s="6">
        <v>660</v>
      </c>
      <c r="P45" s="2">
        <v>2</v>
      </c>
    </row>
    <row r="46" spans="1:16" x14ac:dyDescent="0.3">
      <c r="A46" s="2">
        <v>77</v>
      </c>
      <c r="B46" s="5">
        <v>42160</v>
      </c>
      <c r="C46" s="2" t="s">
        <v>15</v>
      </c>
      <c r="D46" s="2" t="s">
        <v>96</v>
      </c>
      <c r="E46" s="2" t="s">
        <v>81</v>
      </c>
      <c r="F46" s="2" t="s">
        <v>132</v>
      </c>
      <c r="G46" s="6">
        <v>2250</v>
      </c>
      <c r="H46" s="2" t="s">
        <v>27</v>
      </c>
      <c r="I46" s="7">
        <v>0.85</v>
      </c>
      <c r="J46" s="2" t="s">
        <v>98</v>
      </c>
      <c r="K46" s="2" t="s">
        <v>99</v>
      </c>
      <c r="L46" s="2" t="s">
        <v>100</v>
      </c>
      <c r="M46" s="2" t="s">
        <v>101</v>
      </c>
      <c r="N46" s="2" t="s">
        <v>102</v>
      </c>
      <c r="O46" s="6">
        <v>2250</v>
      </c>
      <c r="P46" s="2">
        <v>2</v>
      </c>
    </row>
    <row r="47" spans="1:16" x14ac:dyDescent="0.3">
      <c r="A47" s="2">
        <v>72</v>
      </c>
      <c r="B47" s="5">
        <v>42162</v>
      </c>
      <c r="C47" s="2" t="s">
        <v>80</v>
      </c>
      <c r="D47" s="2" t="s">
        <v>68</v>
      </c>
      <c r="E47" s="2" t="s">
        <v>17</v>
      </c>
      <c r="F47" s="2" t="s">
        <v>126</v>
      </c>
      <c r="G47" s="6">
        <v>230</v>
      </c>
      <c r="H47" s="2" t="s">
        <v>27</v>
      </c>
      <c r="I47" s="7">
        <v>0.96</v>
      </c>
      <c r="J47" s="2" t="s">
        <v>69</v>
      </c>
      <c r="K47" s="2" t="s">
        <v>70</v>
      </c>
      <c r="L47" s="2" t="s">
        <v>71</v>
      </c>
      <c r="M47" s="2" t="s">
        <v>72</v>
      </c>
      <c r="N47" s="2" t="s">
        <v>73</v>
      </c>
      <c r="O47" s="6">
        <v>230</v>
      </c>
      <c r="P47" s="2">
        <v>2</v>
      </c>
    </row>
    <row r="48" spans="1:16" x14ac:dyDescent="0.3">
      <c r="A48" s="2">
        <v>74</v>
      </c>
      <c r="B48" s="5">
        <v>42163</v>
      </c>
      <c r="C48" s="2" t="s">
        <v>38</v>
      </c>
      <c r="D48" s="2" t="s">
        <v>61</v>
      </c>
      <c r="E48" s="2" t="s">
        <v>47</v>
      </c>
      <c r="F48" s="2" t="s">
        <v>128</v>
      </c>
      <c r="G48" s="6">
        <v>510</v>
      </c>
      <c r="H48" s="2" t="s">
        <v>27</v>
      </c>
      <c r="I48" s="7">
        <v>0.92</v>
      </c>
      <c r="J48" s="2" t="s">
        <v>63</v>
      </c>
      <c r="K48" s="2" t="s">
        <v>64</v>
      </c>
      <c r="L48" s="2" t="s">
        <v>65</v>
      </c>
      <c r="M48" s="2" t="s">
        <v>66</v>
      </c>
      <c r="N48" s="2" t="s">
        <v>67</v>
      </c>
      <c r="O48" s="6">
        <v>510</v>
      </c>
      <c r="P48" s="2">
        <v>2</v>
      </c>
    </row>
    <row r="49" spans="1:16" x14ac:dyDescent="0.3">
      <c r="A49" s="2">
        <v>79</v>
      </c>
      <c r="B49" s="5">
        <v>42178</v>
      </c>
      <c r="C49" s="2" t="s">
        <v>103</v>
      </c>
      <c r="D49" s="2" t="s">
        <v>61</v>
      </c>
      <c r="E49" s="2" t="s">
        <v>24</v>
      </c>
      <c r="F49" s="2" t="s">
        <v>124</v>
      </c>
      <c r="G49" s="6">
        <v>1590</v>
      </c>
      <c r="H49" s="2" t="s">
        <v>18</v>
      </c>
      <c r="I49" s="7">
        <v>0.64</v>
      </c>
      <c r="J49" s="2" t="s">
        <v>63</v>
      </c>
      <c r="K49" s="2" t="s">
        <v>64</v>
      </c>
      <c r="L49" s="2" t="s">
        <v>65</v>
      </c>
      <c r="M49" s="2" t="s">
        <v>66</v>
      </c>
      <c r="N49" s="2" t="s">
        <v>67</v>
      </c>
      <c r="O49" s="6">
        <v>1590</v>
      </c>
      <c r="P49" s="2">
        <v>2</v>
      </c>
    </row>
    <row r="50" spans="1:16" x14ac:dyDescent="0.3">
      <c r="A50" s="2">
        <v>79</v>
      </c>
      <c r="B50" s="5">
        <v>42178</v>
      </c>
      <c r="C50" s="2" t="s">
        <v>103</v>
      </c>
      <c r="D50" s="2" t="s">
        <v>61</v>
      </c>
      <c r="E50" s="2" t="s">
        <v>24</v>
      </c>
      <c r="F50" s="2" t="s">
        <v>123</v>
      </c>
      <c r="G50" s="6">
        <v>900</v>
      </c>
      <c r="H50" s="2" t="s">
        <v>18</v>
      </c>
      <c r="I50" s="7">
        <v>0.68</v>
      </c>
      <c r="J50" s="2" t="s">
        <v>63</v>
      </c>
      <c r="K50" s="2" t="s">
        <v>64</v>
      </c>
      <c r="L50" s="2" t="s">
        <v>65</v>
      </c>
      <c r="M50" s="2" t="s">
        <v>66</v>
      </c>
      <c r="N50" s="2" t="s">
        <v>67</v>
      </c>
      <c r="O50" s="6">
        <v>900</v>
      </c>
      <c r="P50" s="2">
        <v>2</v>
      </c>
    </row>
  </sheetData>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91C35-54CB-41A3-95C9-A7CB278F136B}">
  <sheetPr codeName="Sheet3"/>
  <dimension ref="A3:C18"/>
  <sheetViews>
    <sheetView workbookViewId="0">
      <selection activeCell="A3" sqref="A3"/>
    </sheetView>
  </sheetViews>
  <sheetFormatPr defaultRowHeight="15" x14ac:dyDescent="0.25"/>
  <cols>
    <col min="1" max="1" width="21.875" style="2" bestFit="1" customWidth="1"/>
    <col min="2" max="2" width="10.625" style="2" bestFit="1" customWidth="1"/>
    <col min="3" max="3" width="11.5" style="2" bestFit="1" customWidth="1"/>
    <col min="4" max="4" width="12.5" style="2" bestFit="1" customWidth="1"/>
    <col min="5" max="16384" width="9" style="2"/>
  </cols>
  <sheetData>
    <row r="3" spans="1:3" x14ac:dyDescent="0.25">
      <c r="A3" s="14" t="s">
        <v>174</v>
      </c>
      <c r="B3" s="2" t="s">
        <v>175</v>
      </c>
      <c r="C3" s="2" t="s">
        <v>177</v>
      </c>
    </row>
    <row r="4" spans="1:3" x14ac:dyDescent="0.25">
      <c r="A4" s="2" t="s">
        <v>40</v>
      </c>
      <c r="B4" s="32">
        <v>982</v>
      </c>
      <c r="C4" s="27">
        <v>1.8861854204781731E-2</v>
      </c>
    </row>
    <row r="5" spans="1:3" x14ac:dyDescent="0.25">
      <c r="A5" s="2" t="s">
        <v>17</v>
      </c>
      <c r="B5" s="32">
        <v>22636</v>
      </c>
      <c r="C5" s="27">
        <v>0.43478302625197479</v>
      </c>
    </row>
    <row r="6" spans="1:3" x14ac:dyDescent="0.25">
      <c r="A6" s="2" t="s">
        <v>47</v>
      </c>
      <c r="B6" s="32">
        <v>2550</v>
      </c>
      <c r="C6" s="27">
        <v>4.8979356641744819E-2</v>
      </c>
    </row>
    <row r="7" spans="1:3" x14ac:dyDescent="0.25">
      <c r="A7" s="2" t="s">
        <v>104</v>
      </c>
      <c r="B7" s="32">
        <v>1560</v>
      </c>
      <c r="C7" s="27">
        <v>2.9963841710243889E-2</v>
      </c>
    </row>
    <row r="8" spans="1:3" x14ac:dyDescent="0.25">
      <c r="A8" s="2" t="s">
        <v>83</v>
      </c>
      <c r="B8" s="32">
        <v>2208</v>
      </c>
      <c r="C8" s="27">
        <v>4.241036057449904E-2</v>
      </c>
    </row>
    <row r="9" spans="1:3" x14ac:dyDescent="0.25">
      <c r="A9" s="2" t="s">
        <v>82</v>
      </c>
      <c r="B9" s="32">
        <v>1380</v>
      </c>
      <c r="C9" s="27">
        <v>2.65064753590619E-2</v>
      </c>
    </row>
    <row r="10" spans="1:3" x14ac:dyDescent="0.25">
      <c r="A10" s="2" t="s">
        <v>92</v>
      </c>
      <c r="B10" s="32">
        <v>3132</v>
      </c>
      <c r="C10" s="27">
        <v>6.0158174510566577E-2</v>
      </c>
    </row>
    <row r="11" spans="1:3" x14ac:dyDescent="0.25">
      <c r="A11" s="2" t="s">
        <v>24</v>
      </c>
      <c r="B11" s="32">
        <v>3712.5</v>
      </c>
      <c r="C11" s="27">
        <v>7.1308180993128481E-2</v>
      </c>
    </row>
    <row r="12" spans="1:3" x14ac:dyDescent="0.25">
      <c r="A12" s="2" t="s">
        <v>115</v>
      </c>
      <c r="B12" s="32">
        <v>280</v>
      </c>
      <c r="C12" s="27">
        <v>5.3781254351719801E-3</v>
      </c>
    </row>
    <row r="13" spans="1:3" x14ac:dyDescent="0.25">
      <c r="A13" s="2" t="s">
        <v>81</v>
      </c>
      <c r="B13" s="32">
        <v>5740</v>
      </c>
      <c r="C13" s="27">
        <v>0.1102515714210256</v>
      </c>
    </row>
    <row r="14" spans="1:3" x14ac:dyDescent="0.25">
      <c r="A14" s="2" t="s">
        <v>97</v>
      </c>
      <c r="B14" s="32">
        <v>533.75</v>
      </c>
      <c r="C14" s="27">
        <v>1.0252051610796587E-2</v>
      </c>
    </row>
    <row r="15" spans="1:3" x14ac:dyDescent="0.25">
      <c r="A15" s="2" t="s">
        <v>86</v>
      </c>
      <c r="B15" s="32">
        <v>1950</v>
      </c>
      <c r="C15" s="27">
        <v>3.745480213780486E-2</v>
      </c>
    </row>
    <row r="16" spans="1:3" x14ac:dyDescent="0.25">
      <c r="A16" s="2" t="s">
        <v>62</v>
      </c>
      <c r="B16" s="32">
        <v>2600</v>
      </c>
      <c r="C16" s="27">
        <v>4.9939736183739813E-2</v>
      </c>
    </row>
    <row r="17" spans="1:3" x14ac:dyDescent="0.25">
      <c r="A17" s="2" t="s">
        <v>53</v>
      </c>
      <c r="B17" s="32">
        <v>2798.5</v>
      </c>
      <c r="C17" s="27">
        <v>5.3752442965459953E-2</v>
      </c>
    </row>
    <row r="18" spans="1:3" x14ac:dyDescent="0.25">
      <c r="A18" s="2" t="s">
        <v>116</v>
      </c>
      <c r="B18" s="32">
        <v>52062.75</v>
      </c>
      <c r="C18" s="27">
        <v>1</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0267F-7056-4828-ABBA-A42B4EE9DDF0}">
  <sheetPr codeName="Sheet4"/>
  <dimension ref="A1:T34"/>
  <sheetViews>
    <sheetView topLeftCell="G1" workbookViewId="0">
      <selection activeCell="Q3" sqref="Q3:S15"/>
    </sheetView>
  </sheetViews>
  <sheetFormatPr defaultRowHeight="15" x14ac:dyDescent="0.25"/>
  <cols>
    <col min="1" max="1" width="22" style="2" bestFit="1" customWidth="1"/>
    <col min="2" max="3" width="10.625" style="2" customWidth="1"/>
    <col min="4" max="4" width="2.125" style="2" customWidth="1"/>
    <col min="5" max="5" width="22" style="2" bestFit="1" customWidth="1"/>
    <col min="6" max="7" width="9" style="2"/>
    <col min="8" max="8" width="2.125" style="2" customWidth="1"/>
    <col min="9" max="9" width="22" style="2" bestFit="1" customWidth="1"/>
    <col min="10" max="11" width="9" style="2"/>
    <col min="12" max="12" width="2.125" style="2" customWidth="1"/>
    <col min="13" max="13" width="22" style="2" bestFit="1" customWidth="1"/>
    <col min="14" max="16" width="9" style="2"/>
    <col min="17" max="17" width="25.125" style="2" customWidth="1"/>
    <col min="18" max="18" width="13" style="2" customWidth="1"/>
    <col min="19" max="16384" width="9" style="2"/>
  </cols>
  <sheetData>
    <row r="1" spans="1:20" ht="75" customHeight="1" x14ac:dyDescent="0.25"/>
    <row r="3" spans="1:20" ht="16.5" x14ac:dyDescent="0.3">
      <c r="A3" s="14" t="s">
        <v>178</v>
      </c>
      <c r="B3" s="26" t="s">
        <v>176</v>
      </c>
      <c r="C3" s="3" t="s">
        <v>179</v>
      </c>
      <c r="E3" s="14" t="s">
        <v>180</v>
      </c>
      <c r="F3" s="26" t="s">
        <v>176</v>
      </c>
      <c r="G3" s="3" t="s">
        <v>179</v>
      </c>
      <c r="I3" s="14" t="s">
        <v>181</v>
      </c>
      <c r="J3" s="26" t="s">
        <v>176</v>
      </c>
      <c r="K3" s="3" t="s">
        <v>179</v>
      </c>
      <c r="M3" s="14" t="s">
        <v>182</v>
      </c>
      <c r="N3" s="26" t="s">
        <v>176</v>
      </c>
      <c r="O3" s="3" t="s">
        <v>179</v>
      </c>
      <c r="Q3" s="14" t="s">
        <v>182</v>
      </c>
      <c r="R3" s="26" t="s">
        <v>176</v>
      </c>
      <c r="S3" s="3" t="s">
        <v>179</v>
      </c>
      <c r="T3"/>
    </row>
    <row r="4" spans="1:20" ht="16.5" x14ac:dyDescent="0.3">
      <c r="A4" s="2" t="s">
        <v>17</v>
      </c>
      <c r="B4" s="12">
        <v>22636</v>
      </c>
      <c r="C4" s="27">
        <v>0.43478302625197479</v>
      </c>
      <c r="E4" s="2" t="s">
        <v>121</v>
      </c>
      <c r="F4" s="12">
        <v>6818</v>
      </c>
      <c r="G4" s="27">
        <v>0.15886663637528689</v>
      </c>
      <c r="I4" s="2" t="s">
        <v>105</v>
      </c>
      <c r="J4" s="12">
        <v>736</v>
      </c>
      <c r="K4" s="27">
        <v>1.4136786858166347E-2</v>
      </c>
      <c r="M4" s="2" t="s">
        <v>103</v>
      </c>
      <c r="N4" s="12">
        <v>2617.5</v>
      </c>
      <c r="O4" s="27">
        <v>5.0275869023438065E-2</v>
      </c>
      <c r="Q4" s="2" t="s">
        <v>78</v>
      </c>
      <c r="R4" s="12">
        <v>2272.5</v>
      </c>
      <c r="S4" s="27">
        <v>4.3649250183672585E-2</v>
      </c>
      <c r="T4"/>
    </row>
    <row r="5" spans="1:20" ht="16.5" x14ac:dyDescent="0.3">
      <c r="A5" s="2" t="s">
        <v>81</v>
      </c>
      <c r="B5" s="12">
        <v>5740</v>
      </c>
      <c r="C5" s="27">
        <v>0.1102515714210256</v>
      </c>
      <c r="E5" s="2" t="s">
        <v>132</v>
      </c>
      <c r="F5" s="12">
        <v>2500</v>
      </c>
      <c r="G5" s="27">
        <v>5.8252653408362748E-2</v>
      </c>
      <c r="I5" s="2" t="s">
        <v>16</v>
      </c>
      <c r="J5" s="12">
        <v>1505</v>
      </c>
      <c r="K5" s="27">
        <v>2.8907424214049394E-2</v>
      </c>
      <c r="M5" s="2" t="s">
        <v>15</v>
      </c>
      <c r="N5" s="12">
        <v>19974.25</v>
      </c>
      <c r="O5" s="27">
        <v>0.38365722133387115</v>
      </c>
      <c r="Q5" s="2" t="s">
        <v>50</v>
      </c>
      <c r="R5" s="12">
        <v>2905.5</v>
      </c>
      <c r="S5" s="27">
        <v>5.5807655185329243E-2</v>
      </c>
      <c r="T5"/>
    </row>
    <row r="6" spans="1:20" ht="16.5" x14ac:dyDescent="0.3">
      <c r="A6" s="2" t="s">
        <v>24</v>
      </c>
      <c r="B6" s="12">
        <v>3712.5</v>
      </c>
      <c r="C6" s="27">
        <v>7.1308180993128481E-2</v>
      </c>
      <c r="E6" s="2" t="s">
        <v>128</v>
      </c>
      <c r="F6" s="12">
        <v>2550</v>
      </c>
      <c r="G6" s="27">
        <v>5.9417706476530004E-2</v>
      </c>
      <c r="I6" s="2" t="s">
        <v>68</v>
      </c>
      <c r="J6" s="12">
        <v>15432.5</v>
      </c>
      <c r="K6" s="27">
        <v>0.29642114563675565</v>
      </c>
      <c r="M6" s="2" t="s">
        <v>25</v>
      </c>
      <c r="N6" s="12">
        <v>5787.5</v>
      </c>
      <c r="O6" s="27">
        <v>0.11116393198592084</v>
      </c>
      <c r="Q6" s="2" t="s">
        <v>22</v>
      </c>
      <c r="R6" s="12">
        <v>2695</v>
      </c>
      <c r="S6" s="27">
        <v>5.1764457313530306E-2</v>
      </c>
      <c r="T6"/>
    </row>
    <row r="7" spans="1:20" ht="16.5" x14ac:dyDescent="0.3">
      <c r="A7" s="2" t="s">
        <v>92</v>
      </c>
      <c r="B7" s="12">
        <v>3132</v>
      </c>
      <c r="C7" s="27">
        <v>6.0158174510566577E-2</v>
      </c>
      <c r="E7" s="2" t="s">
        <v>129</v>
      </c>
      <c r="F7" s="12">
        <v>2798.5</v>
      </c>
      <c r="G7" s="27">
        <v>6.5208020225321267E-2</v>
      </c>
      <c r="I7" s="2" t="s">
        <v>52</v>
      </c>
      <c r="J7" s="12">
        <v>2550</v>
      </c>
      <c r="K7" s="27">
        <v>4.8979356641744819E-2</v>
      </c>
      <c r="M7" s="2" t="s">
        <v>60</v>
      </c>
      <c r="N7" s="12">
        <v>680</v>
      </c>
      <c r="O7" s="27">
        <v>1.3061161771131952E-2</v>
      </c>
      <c r="Q7" s="2" t="s">
        <v>58</v>
      </c>
      <c r="R7" s="12">
        <v>2550</v>
      </c>
      <c r="S7" s="27">
        <v>4.8979356641744819E-2</v>
      </c>
      <c r="T7"/>
    </row>
    <row r="8" spans="1:20" ht="16.5" x14ac:dyDescent="0.3">
      <c r="A8" s="2" t="s">
        <v>53</v>
      </c>
      <c r="B8" s="12">
        <v>2798.5</v>
      </c>
      <c r="C8" s="27">
        <v>5.3752442965459953E-2</v>
      </c>
      <c r="E8" s="2" t="s">
        <v>126</v>
      </c>
      <c r="F8" s="12">
        <v>14950</v>
      </c>
      <c r="G8" s="27">
        <v>0.34835086738200927</v>
      </c>
      <c r="I8" s="2" t="s">
        <v>46</v>
      </c>
      <c r="J8" s="12">
        <v>2905.5</v>
      </c>
      <c r="K8" s="27">
        <v>5.5807655185329243E-2</v>
      </c>
      <c r="M8" s="2" t="s">
        <v>33</v>
      </c>
      <c r="N8" s="12">
        <v>6278</v>
      </c>
      <c r="O8" s="27">
        <v>0.12058525529289175</v>
      </c>
      <c r="Q8" s="2" t="s">
        <v>72</v>
      </c>
      <c r="R8" s="12">
        <v>15432.5</v>
      </c>
      <c r="S8" s="27">
        <v>0.29642114563675565</v>
      </c>
      <c r="T8"/>
    </row>
    <row r="9" spans="1:20" ht="16.5" x14ac:dyDescent="0.3">
      <c r="A9" s="2" t="s">
        <v>62</v>
      </c>
      <c r="B9" s="12">
        <v>2600</v>
      </c>
      <c r="C9" s="27">
        <v>4.9939736183739813E-2</v>
      </c>
      <c r="E9" s="2" t="s">
        <v>134</v>
      </c>
      <c r="F9" s="12">
        <v>2208</v>
      </c>
      <c r="G9" s="27">
        <v>5.1448743490265979E-2</v>
      </c>
      <c r="I9" s="2" t="s">
        <v>26</v>
      </c>
      <c r="J9" s="12">
        <v>4569</v>
      </c>
      <c r="K9" s="27">
        <v>8.7759482547502779E-2</v>
      </c>
      <c r="M9" s="2" t="s">
        <v>38</v>
      </c>
      <c r="N9" s="12">
        <v>6378</v>
      </c>
      <c r="O9" s="27">
        <v>0.12250601437688174</v>
      </c>
      <c r="Q9" s="2" t="s">
        <v>101</v>
      </c>
      <c r="R9" s="12">
        <v>4425.25</v>
      </c>
      <c r="S9" s="27">
        <v>8.4998391364267165E-2</v>
      </c>
      <c r="T9"/>
    </row>
    <row r="10" spans="1:20" ht="16.5" x14ac:dyDescent="0.3">
      <c r="A10" s="2" t="s">
        <v>47</v>
      </c>
      <c r="B10" s="12">
        <v>2550</v>
      </c>
      <c r="C10" s="27">
        <v>4.8979356641744819E-2</v>
      </c>
      <c r="E10" s="2" t="s">
        <v>130</v>
      </c>
      <c r="F10" s="12">
        <v>2600</v>
      </c>
      <c r="G10" s="27">
        <v>6.0582759544697259E-2</v>
      </c>
      <c r="I10" s="2" t="s">
        <v>61</v>
      </c>
      <c r="J10" s="12">
        <v>8007.5</v>
      </c>
      <c r="K10" s="27">
        <v>0.15380478365049868</v>
      </c>
      <c r="M10" s="2" t="s">
        <v>80</v>
      </c>
      <c r="N10" s="12">
        <v>6561</v>
      </c>
      <c r="O10" s="27">
        <v>0.12602100350058343</v>
      </c>
      <c r="Q10" s="2" t="s">
        <v>66</v>
      </c>
      <c r="R10" s="12">
        <v>8007.5</v>
      </c>
      <c r="S10" s="27">
        <v>0.15380478365049868</v>
      </c>
      <c r="T10"/>
    </row>
    <row r="11" spans="1:20" ht="16.5" x14ac:dyDescent="0.3">
      <c r="A11" s="2" t="s">
        <v>83</v>
      </c>
      <c r="B11" s="12">
        <v>2208</v>
      </c>
      <c r="C11" s="27">
        <v>4.241036057449904E-2</v>
      </c>
      <c r="E11" s="2" t="s">
        <v>124</v>
      </c>
      <c r="F11" s="12">
        <v>2120</v>
      </c>
      <c r="G11" s="27">
        <v>4.9398250090291612E-2</v>
      </c>
      <c r="I11" s="2" t="s">
        <v>39</v>
      </c>
      <c r="J11" s="12">
        <v>4683</v>
      </c>
      <c r="K11" s="27">
        <v>8.994914790325137E-2</v>
      </c>
      <c r="M11" s="2" t="s">
        <v>84</v>
      </c>
      <c r="N11" s="12">
        <v>3786.5</v>
      </c>
      <c r="O11" s="27">
        <v>7.2729542715281079E-2</v>
      </c>
      <c r="Q11" s="2" t="s">
        <v>31</v>
      </c>
      <c r="R11" s="12">
        <v>4569</v>
      </c>
      <c r="S11" s="27">
        <v>8.7759482547502779E-2</v>
      </c>
      <c r="T11"/>
    </row>
    <row r="12" spans="1:20" ht="16.5" x14ac:dyDescent="0.3">
      <c r="A12" s="2" t="s">
        <v>86</v>
      </c>
      <c r="B12" s="12">
        <v>1950</v>
      </c>
      <c r="C12" s="27">
        <v>3.745480213780486E-2</v>
      </c>
      <c r="E12" s="2" t="s">
        <v>142</v>
      </c>
      <c r="F12" s="12">
        <v>3240</v>
      </c>
      <c r="G12" s="27">
        <v>7.5495438817238122E-2</v>
      </c>
      <c r="I12" s="2" t="s">
        <v>85</v>
      </c>
      <c r="J12" s="12">
        <v>3786.5</v>
      </c>
      <c r="K12" s="27">
        <v>7.2729542715281079E-2</v>
      </c>
      <c r="M12" s="2" t="s">
        <v>116</v>
      </c>
      <c r="N12" s="12">
        <v>52062.75</v>
      </c>
      <c r="O12" s="27">
        <v>1</v>
      </c>
      <c r="Q12" s="2" t="s">
        <v>44</v>
      </c>
      <c r="R12" s="12">
        <v>4683</v>
      </c>
      <c r="S12" s="27">
        <v>8.994914790325137E-2</v>
      </c>
      <c r="T12"/>
    </row>
    <row r="13" spans="1:20" ht="16.5" x14ac:dyDescent="0.3">
      <c r="A13" s="2" t="s">
        <v>104</v>
      </c>
      <c r="B13" s="12">
        <v>1560</v>
      </c>
      <c r="C13" s="27">
        <v>2.9963841710243889E-2</v>
      </c>
      <c r="E13" s="2" t="s">
        <v>136</v>
      </c>
      <c r="F13" s="12">
        <v>3132</v>
      </c>
      <c r="G13" s="27">
        <v>7.2978924189996852E-2</v>
      </c>
      <c r="I13" s="2" t="s">
        <v>74</v>
      </c>
      <c r="J13" s="12">
        <v>1412.5</v>
      </c>
      <c r="K13" s="27">
        <v>2.713072206135865E-2</v>
      </c>
      <c r="Q13" s="2" t="s">
        <v>90</v>
      </c>
      <c r="R13" s="12">
        <v>3786.5</v>
      </c>
      <c r="S13" s="27">
        <v>7.2729542715281079E-2</v>
      </c>
      <c r="T13"/>
    </row>
    <row r="14" spans="1:20" ht="16.5" x14ac:dyDescent="0.3">
      <c r="A14" s="2" t="s">
        <v>82</v>
      </c>
      <c r="B14" s="12">
        <v>1380</v>
      </c>
      <c r="C14" s="27">
        <v>2.65064753590619E-2</v>
      </c>
      <c r="E14" s="2" t="s">
        <v>116</v>
      </c>
      <c r="F14" s="12">
        <v>42916.5</v>
      </c>
      <c r="G14" s="27">
        <v>1</v>
      </c>
      <c r="I14" s="2" t="s">
        <v>111</v>
      </c>
      <c r="J14" s="12">
        <v>800</v>
      </c>
      <c r="K14" s="27">
        <v>1.5366072671919943E-2</v>
      </c>
      <c r="Q14" s="2" t="s">
        <v>109</v>
      </c>
      <c r="R14" s="12">
        <v>736</v>
      </c>
      <c r="S14" s="27">
        <v>1.4136786858166347E-2</v>
      </c>
      <c r="T14"/>
    </row>
    <row r="15" spans="1:20" ht="16.5" x14ac:dyDescent="0.3">
      <c r="A15" s="2" t="s">
        <v>40</v>
      </c>
      <c r="B15" s="12">
        <v>982</v>
      </c>
      <c r="C15" s="27">
        <v>1.8861854204781731E-2</v>
      </c>
      <c r="E15"/>
      <c r="F15"/>
      <c r="G15"/>
      <c r="I15" s="2" t="s">
        <v>34</v>
      </c>
      <c r="J15" s="12">
        <v>1190</v>
      </c>
      <c r="K15" s="27">
        <v>2.2857033099480915E-2</v>
      </c>
      <c r="Q15" s="2" t="s">
        <v>116</v>
      </c>
      <c r="R15" s="34">
        <v>52062.75</v>
      </c>
      <c r="S15" s="27">
        <v>1</v>
      </c>
      <c r="T15"/>
    </row>
    <row r="16" spans="1:20" ht="16.5" x14ac:dyDescent="0.3">
      <c r="A16" s="2" t="s">
        <v>97</v>
      </c>
      <c r="B16" s="12">
        <v>533.75</v>
      </c>
      <c r="C16" s="27">
        <v>1.0252051610796587E-2</v>
      </c>
      <c r="E16"/>
      <c r="F16"/>
      <c r="G16"/>
      <c r="I16" s="2" t="s">
        <v>93</v>
      </c>
      <c r="J16" s="12">
        <v>860</v>
      </c>
      <c r="K16" s="27">
        <v>1.6518528122313938E-2</v>
      </c>
      <c r="Q16"/>
      <c r="R16"/>
      <c r="S16"/>
      <c r="T16"/>
    </row>
    <row r="17" spans="1:20" ht="16.5" x14ac:dyDescent="0.3">
      <c r="A17" s="2" t="s">
        <v>115</v>
      </c>
      <c r="B17" s="12">
        <v>280</v>
      </c>
      <c r="C17" s="27">
        <v>5.3781254351719801E-3</v>
      </c>
      <c r="E17"/>
      <c r="F17"/>
      <c r="G17"/>
      <c r="I17" s="2" t="s">
        <v>96</v>
      </c>
      <c r="J17" s="12">
        <v>3625.25</v>
      </c>
      <c r="K17" s="27">
        <v>6.963231869234722E-2</v>
      </c>
      <c r="Q17"/>
      <c r="R17"/>
      <c r="S17"/>
      <c r="T17"/>
    </row>
    <row r="18" spans="1:20" ht="16.5" x14ac:dyDescent="0.3">
      <c r="A18" s="2" t="s">
        <v>116</v>
      </c>
      <c r="B18" s="12">
        <v>52062.75</v>
      </c>
      <c r="C18" s="27">
        <v>1</v>
      </c>
      <c r="E18"/>
      <c r="F18"/>
      <c r="G18"/>
      <c r="I18" s="2" t="s">
        <v>116</v>
      </c>
      <c r="J18" s="12">
        <v>52062.75</v>
      </c>
      <c r="K18" s="27">
        <v>1</v>
      </c>
      <c r="Q18"/>
      <c r="R18"/>
      <c r="S18"/>
      <c r="T18"/>
    </row>
    <row r="19" spans="1:20" ht="16.5" x14ac:dyDescent="0.3">
      <c r="E19"/>
      <c r="F19"/>
      <c r="G19"/>
      <c r="Q19"/>
      <c r="R19"/>
      <c r="S19"/>
      <c r="T19"/>
    </row>
    <row r="20" spans="1:20" ht="16.5" x14ac:dyDescent="0.3">
      <c r="E20"/>
      <c r="F20"/>
      <c r="G20"/>
      <c r="Q20"/>
      <c r="R20"/>
      <c r="S20"/>
      <c r="T20"/>
    </row>
    <row r="21" spans="1:20" ht="16.5" x14ac:dyDescent="0.3">
      <c r="E21"/>
      <c r="F21"/>
      <c r="G21"/>
      <c r="Q21"/>
      <c r="R21"/>
      <c r="S21"/>
      <c r="T21"/>
    </row>
    <row r="22" spans="1:20" ht="16.5" x14ac:dyDescent="0.3">
      <c r="E22"/>
      <c r="F22"/>
      <c r="G22"/>
      <c r="Q22"/>
      <c r="R22"/>
      <c r="S22"/>
      <c r="T22"/>
    </row>
    <row r="23" spans="1:20" ht="16.5" x14ac:dyDescent="0.3">
      <c r="E23"/>
      <c r="F23"/>
      <c r="G23"/>
      <c r="Q23"/>
      <c r="R23"/>
      <c r="S23"/>
      <c r="T23"/>
    </row>
    <row r="24" spans="1:20" ht="16.5" x14ac:dyDescent="0.3">
      <c r="E24"/>
      <c r="F24"/>
      <c r="G24"/>
      <c r="Q24"/>
      <c r="R24"/>
      <c r="S24"/>
      <c r="T24"/>
    </row>
    <row r="25" spans="1:20" ht="16.5" x14ac:dyDescent="0.3">
      <c r="E25"/>
      <c r="F25"/>
      <c r="G25"/>
      <c r="Q25"/>
      <c r="R25"/>
      <c r="S25"/>
      <c r="T25"/>
    </row>
    <row r="26" spans="1:20" ht="16.5" x14ac:dyDescent="0.3">
      <c r="E26"/>
      <c r="F26"/>
      <c r="G26"/>
      <c r="Q26"/>
      <c r="R26"/>
      <c r="S26"/>
      <c r="T26"/>
    </row>
    <row r="27" spans="1:20" ht="16.5" x14ac:dyDescent="0.3">
      <c r="E27"/>
      <c r="F27"/>
      <c r="G27"/>
      <c r="Q27"/>
      <c r="R27"/>
      <c r="S27"/>
      <c r="T27"/>
    </row>
    <row r="28" spans="1:20" x14ac:dyDescent="0.25">
      <c r="Q28"/>
      <c r="R28"/>
      <c r="S28"/>
      <c r="T28"/>
    </row>
    <row r="29" spans="1:20" x14ac:dyDescent="0.25">
      <c r="Q29"/>
      <c r="R29"/>
      <c r="S29"/>
      <c r="T29"/>
    </row>
    <row r="30" spans="1:20" x14ac:dyDescent="0.25">
      <c r="Q30"/>
      <c r="R30"/>
      <c r="S30"/>
      <c r="T30"/>
    </row>
    <row r="31" spans="1:20" x14ac:dyDescent="0.25">
      <c r="Q31"/>
      <c r="R31"/>
      <c r="S31"/>
      <c r="T31"/>
    </row>
    <row r="32" spans="1:20" x14ac:dyDescent="0.25">
      <c r="Q32"/>
      <c r="R32"/>
      <c r="S32"/>
      <c r="T32"/>
    </row>
    <row r="33" spans="17:20" x14ac:dyDescent="0.25">
      <c r="Q33"/>
      <c r="R33"/>
      <c r="S33"/>
      <c r="T33"/>
    </row>
    <row r="34" spans="17:20" x14ac:dyDescent="0.25">
      <c r="Q34"/>
      <c r="R34"/>
      <c r="S34"/>
      <c r="T34"/>
    </row>
  </sheetData>
  <pageMargins left="0.7" right="0.7" top="0.75" bottom="0.75" header="0.3" footer="0.3"/>
  <pageSetup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64C3F-3EB8-4F20-892D-0F5E3B36151F}">
  <sheetPr codeName="Sheet5"/>
  <dimension ref="A1:Z18"/>
  <sheetViews>
    <sheetView topLeftCell="N1" zoomScaleNormal="100" workbookViewId="0">
      <selection activeCell="X3" sqref="X3:Z15"/>
    </sheetView>
  </sheetViews>
  <sheetFormatPr defaultRowHeight="15" x14ac:dyDescent="0.25"/>
  <cols>
    <col min="1" max="1" width="22" style="2" bestFit="1" customWidth="1"/>
    <col min="2" max="3" width="10.625" style="2" customWidth="1"/>
    <col min="4" max="4" width="2.125" style="2" customWidth="1"/>
    <col min="5" max="5" width="22" style="2" bestFit="1" customWidth="1"/>
    <col min="6" max="7" width="9" style="2"/>
    <col min="8" max="8" width="2.125" style="2" customWidth="1"/>
    <col min="9" max="9" width="22" style="2" bestFit="1" customWidth="1"/>
    <col min="10" max="11" width="9" style="2"/>
    <col min="12" max="12" width="2.125" style="2" customWidth="1"/>
    <col min="13" max="13" width="22" style="2" bestFit="1" customWidth="1"/>
    <col min="14" max="23" width="9" style="2"/>
    <col min="24" max="24" width="12.125" style="2" customWidth="1"/>
    <col min="25" max="25" width="7.75" style="2" bestFit="1" customWidth="1"/>
    <col min="26" max="16384" width="9" style="2"/>
  </cols>
  <sheetData>
    <row r="1" spans="1:26" ht="15" customHeight="1" x14ac:dyDescent="0.25"/>
    <row r="3" spans="1:26" x14ac:dyDescent="0.25">
      <c r="A3" s="2" t="s">
        <v>178</v>
      </c>
      <c r="B3" s="3" t="s">
        <v>176</v>
      </c>
      <c r="C3" s="3" t="s">
        <v>179</v>
      </c>
      <c r="E3" s="14" t="s">
        <v>180</v>
      </c>
      <c r="F3" s="26" t="s">
        <v>176</v>
      </c>
      <c r="G3" s="3" t="s">
        <v>179</v>
      </c>
      <c r="I3" s="2" t="s">
        <v>181</v>
      </c>
      <c r="J3" s="26" t="s">
        <v>176</v>
      </c>
      <c r="K3" s="3" t="s">
        <v>179</v>
      </c>
      <c r="M3" s="2" t="s">
        <v>182</v>
      </c>
      <c r="N3" s="26" t="s">
        <v>176</v>
      </c>
      <c r="O3" s="3" t="s">
        <v>179</v>
      </c>
      <c r="X3" s="14" t="s">
        <v>182</v>
      </c>
      <c r="Y3" s="33" t="s">
        <v>176</v>
      </c>
      <c r="Z3" s="3" t="s">
        <v>179</v>
      </c>
    </row>
    <row r="4" spans="1:26" x14ac:dyDescent="0.25">
      <c r="A4" s="2" t="s">
        <v>17</v>
      </c>
      <c r="B4" s="12">
        <v>22636</v>
      </c>
      <c r="C4" s="27">
        <v>0.43478302625197479</v>
      </c>
      <c r="E4" s="2" t="s">
        <v>121</v>
      </c>
      <c r="F4" s="12">
        <v>6818</v>
      </c>
      <c r="G4" s="27">
        <v>0.15886663637528689</v>
      </c>
      <c r="I4" s="2" t="s">
        <v>105</v>
      </c>
      <c r="J4" s="12">
        <v>736</v>
      </c>
      <c r="K4" s="27">
        <v>1.4136786858166347E-2</v>
      </c>
      <c r="M4" s="2" t="s">
        <v>103</v>
      </c>
      <c r="N4" s="12">
        <v>2617.5</v>
      </c>
      <c r="O4" s="27">
        <v>5.0275869023438065E-2</v>
      </c>
      <c r="X4" s="2" t="s">
        <v>78</v>
      </c>
      <c r="Y4" s="12">
        <v>2272.5</v>
      </c>
      <c r="Z4" s="27">
        <v>4.3649250183672585E-2</v>
      </c>
    </row>
    <row r="5" spans="1:26" x14ac:dyDescent="0.25">
      <c r="A5" s="2" t="s">
        <v>81</v>
      </c>
      <c r="B5" s="12">
        <v>5740</v>
      </c>
      <c r="C5" s="27">
        <v>0.1102515714210256</v>
      </c>
      <c r="E5" s="2" t="s">
        <v>132</v>
      </c>
      <c r="F5" s="12">
        <v>2500</v>
      </c>
      <c r="G5" s="27">
        <v>5.8252653408362748E-2</v>
      </c>
      <c r="I5" s="2" t="s">
        <v>16</v>
      </c>
      <c r="J5" s="12">
        <v>1505</v>
      </c>
      <c r="K5" s="27">
        <v>2.8907424214049394E-2</v>
      </c>
      <c r="M5" s="2" t="s">
        <v>15</v>
      </c>
      <c r="N5" s="12">
        <v>19974.25</v>
      </c>
      <c r="O5" s="27">
        <v>0.38365722133387115</v>
      </c>
      <c r="X5" s="2" t="s">
        <v>50</v>
      </c>
      <c r="Y5" s="12">
        <v>2905.5</v>
      </c>
      <c r="Z5" s="27">
        <v>5.5807655185329243E-2</v>
      </c>
    </row>
    <row r="6" spans="1:26" x14ac:dyDescent="0.25">
      <c r="A6" s="2" t="s">
        <v>24</v>
      </c>
      <c r="B6" s="12">
        <v>3712.5</v>
      </c>
      <c r="C6" s="27">
        <v>7.1308180993128481E-2</v>
      </c>
      <c r="E6" s="2" t="s">
        <v>128</v>
      </c>
      <c r="F6" s="12">
        <v>2550</v>
      </c>
      <c r="G6" s="27">
        <v>5.9417706476530004E-2</v>
      </c>
      <c r="I6" s="2" t="s">
        <v>68</v>
      </c>
      <c r="J6" s="12">
        <v>15432.5</v>
      </c>
      <c r="K6" s="27">
        <v>0.29642114563675565</v>
      </c>
      <c r="M6" s="2" t="s">
        <v>25</v>
      </c>
      <c r="N6" s="12">
        <v>5787.5</v>
      </c>
      <c r="O6" s="27">
        <v>0.11116393198592084</v>
      </c>
      <c r="X6" s="2" t="s">
        <v>22</v>
      </c>
      <c r="Y6" s="12">
        <v>2695</v>
      </c>
      <c r="Z6" s="27">
        <v>5.1764457313530306E-2</v>
      </c>
    </row>
    <row r="7" spans="1:26" x14ac:dyDescent="0.25">
      <c r="A7" s="2" t="s">
        <v>92</v>
      </c>
      <c r="B7" s="12">
        <v>3132</v>
      </c>
      <c r="C7" s="27">
        <v>6.0158174510566577E-2</v>
      </c>
      <c r="E7" s="2" t="s">
        <v>129</v>
      </c>
      <c r="F7" s="12">
        <v>2798.5</v>
      </c>
      <c r="G7" s="27">
        <v>6.5208020225321267E-2</v>
      </c>
      <c r="I7" s="2" t="s">
        <v>52</v>
      </c>
      <c r="J7" s="12">
        <v>2550</v>
      </c>
      <c r="K7" s="27">
        <v>4.8979356641744819E-2</v>
      </c>
      <c r="M7" s="2" t="s">
        <v>60</v>
      </c>
      <c r="N7" s="12">
        <v>680</v>
      </c>
      <c r="O7" s="27">
        <v>1.3061161771131952E-2</v>
      </c>
      <c r="X7" s="2" t="s">
        <v>58</v>
      </c>
      <c r="Y7" s="12">
        <v>2550</v>
      </c>
      <c r="Z7" s="27">
        <v>4.8979356641744819E-2</v>
      </c>
    </row>
    <row r="8" spans="1:26" x14ac:dyDescent="0.25">
      <c r="A8" s="2" t="s">
        <v>53</v>
      </c>
      <c r="B8" s="12">
        <v>2798.5</v>
      </c>
      <c r="C8" s="27">
        <v>5.3752442965459953E-2</v>
      </c>
      <c r="E8" s="2" t="s">
        <v>126</v>
      </c>
      <c r="F8" s="12">
        <v>14950</v>
      </c>
      <c r="G8" s="27">
        <v>0.34835086738200927</v>
      </c>
      <c r="I8" s="2" t="s">
        <v>46</v>
      </c>
      <c r="J8" s="12">
        <v>2905.5</v>
      </c>
      <c r="K8" s="27">
        <v>5.5807655185329243E-2</v>
      </c>
      <c r="M8" s="2" t="s">
        <v>33</v>
      </c>
      <c r="N8" s="12">
        <v>6278</v>
      </c>
      <c r="O8" s="27">
        <v>0.12058525529289175</v>
      </c>
      <c r="X8" s="2" t="s">
        <v>72</v>
      </c>
      <c r="Y8" s="12">
        <v>15432.5</v>
      </c>
      <c r="Z8" s="27">
        <v>0.29642114563675565</v>
      </c>
    </row>
    <row r="9" spans="1:26" x14ac:dyDescent="0.25">
      <c r="A9" s="2" t="s">
        <v>62</v>
      </c>
      <c r="B9" s="12">
        <v>2600</v>
      </c>
      <c r="C9" s="27">
        <v>4.9939736183739813E-2</v>
      </c>
      <c r="E9" s="2" t="s">
        <v>134</v>
      </c>
      <c r="F9" s="12">
        <v>2208</v>
      </c>
      <c r="G9" s="27">
        <v>5.1448743490265979E-2</v>
      </c>
      <c r="I9" s="2" t="s">
        <v>26</v>
      </c>
      <c r="J9" s="12">
        <v>4569</v>
      </c>
      <c r="K9" s="27">
        <v>8.7759482547502779E-2</v>
      </c>
      <c r="M9" s="2" t="s">
        <v>38</v>
      </c>
      <c r="N9" s="12">
        <v>6378</v>
      </c>
      <c r="O9" s="27">
        <v>0.12250601437688174</v>
      </c>
      <c r="X9" s="2" t="s">
        <v>101</v>
      </c>
      <c r="Y9" s="12">
        <v>4425.25</v>
      </c>
      <c r="Z9" s="27">
        <v>8.4998391364267165E-2</v>
      </c>
    </row>
    <row r="10" spans="1:26" x14ac:dyDescent="0.25">
      <c r="A10" s="2" t="s">
        <v>47</v>
      </c>
      <c r="B10" s="12">
        <v>2550</v>
      </c>
      <c r="C10" s="27">
        <v>4.8979356641744819E-2</v>
      </c>
      <c r="E10" s="2" t="s">
        <v>130</v>
      </c>
      <c r="F10" s="12">
        <v>2600</v>
      </c>
      <c r="G10" s="27">
        <v>6.0582759544697259E-2</v>
      </c>
      <c r="I10" s="2" t="s">
        <v>61</v>
      </c>
      <c r="J10" s="12">
        <v>8007.5</v>
      </c>
      <c r="K10" s="27">
        <v>0.15380478365049868</v>
      </c>
      <c r="M10" s="2" t="s">
        <v>80</v>
      </c>
      <c r="N10" s="12">
        <v>6561</v>
      </c>
      <c r="O10" s="27">
        <v>0.12602100350058343</v>
      </c>
      <c r="X10" s="2" t="s">
        <v>66</v>
      </c>
      <c r="Y10" s="12">
        <v>8007.5</v>
      </c>
      <c r="Z10" s="27">
        <v>0.15380478365049868</v>
      </c>
    </row>
    <row r="11" spans="1:26" x14ac:dyDescent="0.25">
      <c r="A11" s="2" t="s">
        <v>83</v>
      </c>
      <c r="B11" s="12">
        <v>2208</v>
      </c>
      <c r="C11" s="27">
        <v>4.241036057449904E-2</v>
      </c>
      <c r="E11" s="2" t="s">
        <v>124</v>
      </c>
      <c r="F11" s="12">
        <v>2120</v>
      </c>
      <c r="G11" s="27">
        <v>4.9398250090291612E-2</v>
      </c>
      <c r="I11" s="2" t="s">
        <v>39</v>
      </c>
      <c r="J11" s="12">
        <v>4683</v>
      </c>
      <c r="K11" s="27">
        <v>8.994914790325137E-2</v>
      </c>
      <c r="M11" s="2" t="s">
        <v>84</v>
      </c>
      <c r="N11" s="12">
        <v>3786.5</v>
      </c>
      <c r="O11" s="27">
        <v>7.2729542715281079E-2</v>
      </c>
      <c r="X11" s="2" t="s">
        <v>31</v>
      </c>
      <c r="Y11" s="12">
        <v>4569</v>
      </c>
      <c r="Z11" s="27">
        <v>8.7759482547502779E-2</v>
      </c>
    </row>
    <row r="12" spans="1:26" x14ac:dyDescent="0.25">
      <c r="A12" s="2" t="s">
        <v>86</v>
      </c>
      <c r="B12" s="12">
        <v>1950</v>
      </c>
      <c r="C12" s="27">
        <v>3.745480213780486E-2</v>
      </c>
      <c r="E12" s="2" t="s">
        <v>142</v>
      </c>
      <c r="F12" s="12">
        <v>3240</v>
      </c>
      <c r="G12" s="27">
        <v>7.5495438817238122E-2</v>
      </c>
      <c r="I12" s="2" t="s">
        <v>85</v>
      </c>
      <c r="J12" s="12">
        <v>3786.5</v>
      </c>
      <c r="K12" s="27">
        <v>7.2729542715281079E-2</v>
      </c>
      <c r="M12" s="2" t="s">
        <v>116</v>
      </c>
      <c r="N12" s="12">
        <v>52062.75</v>
      </c>
      <c r="O12" s="27">
        <v>1</v>
      </c>
      <c r="X12" s="2" t="s">
        <v>44</v>
      </c>
      <c r="Y12" s="12">
        <v>4683</v>
      </c>
      <c r="Z12" s="27">
        <v>8.994914790325137E-2</v>
      </c>
    </row>
    <row r="13" spans="1:26" x14ac:dyDescent="0.25">
      <c r="A13" s="2" t="s">
        <v>104</v>
      </c>
      <c r="B13" s="12">
        <v>1560</v>
      </c>
      <c r="C13" s="27">
        <v>2.9963841710243889E-2</v>
      </c>
      <c r="E13" s="2" t="s">
        <v>136</v>
      </c>
      <c r="F13" s="12">
        <v>3132</v>
      </c>
      <c r="G13" s="27">
        <v>7.2978924189996852E-2</v>
      </c>
      <c r="I13" s="2" t="s">
        <v>74</v>
      </c>
      <c r="J13" s="12">
        <v>1412.5</v>
      </c>
      <c r="K13" s="27">
        <v>2.713072206135865E-2</v>
      </c>
      <c r="X13" s="2" t="s">
        <v>90</v>
      </c>
      <c r="Y13" s="12">
        <v>3786.5</v>
      </c>
      <c r="Z13" s="27">
        <v>7.2729542715281079E-2</v>
      </c>
    </row>
    <row r="14" spans="1:26" x14ac:dyDescent="0.25">
      <c r="A14" s="2" t="s">
        <v>82</v>
      </c>
      <c r="B14" s="12">
        <v>1380</v>
      </c>
      <c r="C14" s="27">
        <v>2.65064753590619E-2</v>
      </c>
      <c r="E14" s="2" t="s">
        <v>116</v>
      </c>
      <c r="F14" s="12">
        <v>42916.5</v>
      </c>
      <c r="G14" s="27">
        <v>1</v>
      </c>
      <c r="I14" s="2" t="s">
        <v>111</v>
      </c>
      <c r="J14" s="12">
        <v>800</v>
      </c>
      <c r="K14" s="27">
        <v>1.5366072671919943E-2</v>
      </c>
      <c r="X14" s="2" t="s">
        <v>109</v>
      </c>
      <c r="Y14" s="12">
        <v>736</v>
      </c>
      <c r="Z14" s="27">
        <v>1.4136786858166347E-2</v>
      </c>
    </row>
    <row r="15" spans="1:26" x14ac:dyDescent="0.25">
      <c r="A15" s="2" t="s">
        <v>40</v>
      </c>
      <c r="B15" s="12">
        <v>982</v>
      </c>
      <c r="C15" s="27">
        <v>1.8861854204781731E-2</v>
      </c>
      <c r="I15" s="2" t="s">
        <v>34</v>
      </c>
      <c r="J15" s="12">
        <v>1190</v>
      </c>
      <c r="K15" s="27">
        <v>2.2857033099480915E-2</v>
      </c>
      <c r="X15" s="2" t="s">
        <v>116</v>
      </c>
      <c r="Y15" s="34">
        <v>52062.75</v>
      </c>
      <c r="Z15" s="27">
        <v>1</v>
      </c>
    </row>
    <row r="16" spans="1:26" x14ac:dyDescent="0.25">
      <c r="A16" s="2" t="s">
        <v>97</v>
      </c>
      <c r="B16" s="12">
        <v>533.75</v>
      </c>
      <c r="C16" s="27">
        <v>1.0252051610796587E-2</v>
      </c>
      <c r="I16" s="2" t="s">
        <v>93</v>
      </c>
      <c r="J16" s="12">
        <v>860</v>
      </c>
      <c r="K16" s="27">
        <v>1.6518528122313938E-2</v>
      </c>
    </row>
    <row r="17" spans="1:11" x14ac:dyDescent="0.25">
      <c r="A17" s="2" t="s">
        <v>115</v>
      </c>
      <c r="B17" s="12">
        <v>280</v>
      </c>
      <c r="C17" s="27">
        <v>5.3781254351719801E-3</v>
      </c>
      <c r="I17" s="2" t="s">
        <v>96</v>
      </c>
      <c r="J17" s="12">
        <v>3625.25</v>
      </c>
      <c r="K17" s="27">
        <v>6.963231869234722E-2</v>
      </c>
    </row>
    <row r="18" spans="1:11" x14ac:dyDescent="0.25">
      <c r="A18" s="2" t="s">
        <v>116</v>
      </c>
      <c r="B18" s="15">
        <v>52062.75</v>
      </c>
      <c r="C18" s="27">
        <v>1</v>
      </c>
      <c r="I18" s="2" t="s">
        <v>116</v>
      </c>
      <c r="J18" s="12">
        <v>52062.75</v>
      </c>
      <c r="K18" s="27">
        <v>1</v>
      </c>
    </row>
  </sheetData>
  <pageMargins left="0.7" right="0.7" top="0.75" bottom="0.75" header="0.3" footer="0.3"/>
  <pageSetup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5E38A-BBCD-420A-A80F-5F264D40950B}">
  <sheetPr codeName="Sheet6"/>
  <dimension ref="B1:AB27"/>
  <sheetViews>
    <sheetView showGridLines="0" showRowColHeaders="0" topLeftCell="L1" zoomScale="80" zoomScaleNormal="80" workbookViewId="0">
      <selection activeCell="AA8" sqref="AA8"/>
    </sheetView>
  </sheetViews>
  <sheetFormatPr defaultRowHeight="15" x14ac:dyDescent="0.25"/>
  <cols>
    <col min="1" max="1" width="2.125" style="2" customWidth="1"/>
    <col min="2" max="2" width="22" style="2" bestFit="1" customWidth="1"/>
    <col min="3" max="4" width="10.625" style="2" customWidth="1"/>
    <col min="5" max="5" width="2.125" style="2" customWidth="1"/>
    <col min="6" max="6" width="22" style="2" bestFit="1" customWidth="1"/>
    <col min="7" max="8" width="9" style="2"/>
    <col min="9" max="9" width="2.125" style="2" customWidth="1"/>
    <col min="10" max="10" width="22" style="2" bestFit="1" customWidth="1"/>
    <col min="11" max="12" width="9" style="2"/>
    <col min="13" max="13" width="2.125" style="2" customWidth="1"/>
    <col min="14" max="14" width="22" style="2" bestFit="1" customWidth="1"/>
    <col min="15" max="16384" width="9" style="2"/>
  </cols>
  <sheetData>
    <row r="1" spans="2:28" ht="180.75" customHeight="1" x14ac:dyDescent="0.25"/>
    <row r="3" spans="2:28" x14ac:dyDescent="0.25">
      <c r="B3" s="14" t="s">
        <v>178</v>
      </c>
      <c r="C3" s="3" t="s">
        <v>176</v>
      </c>
      <c r="D3" s="3" t="s">
        <v>179</v>
      </c>
      <c r="F3" s="14" t="s">
        <v>180</v>
      </c>
      <c r="G3" s="26" t="s">
        <v>176</v>
      </c>
      <c r="H3" s="3" t="s">
        <v>179</v>
      </c>
      <c r="J3" s="14" t="s">
        <v>181</v>
      </c>
      <c r="K3" s="26" t="s">
        <v>176</v>
      </c>
      <c r="L3" s="3" t="s">
        <v>179</v>
      </c>
      <c r="N3" s="14" t="s">
        <v>182</v>
      </c>
      <c r="O3" s="26" t="s">
        <v>176</v>
      </c>
      <c r="P3" s="3" t="s">
        <v>179</v>
      </c>
      <c r="Z3" s="14" t="s">
        <v>182</v>
      </c>
      <c r="AA3" s="26" t="s">
        <v>176</v>
      </c>
      <c r="AB3" s="3" t="s">
        <v>179</v>
      </c>
    </row>
    <row r="4" spans="2:28" x14ac:dyDescent="0.25">
      <c r="B4" s="2" t="s">
        <v>17</v>
      </c>
      <c r="C4" s="12">
        <v>22636</v>
      </c>
      <c r="D4" s="27">
        <v>0.43478302625197479</v>
      </c>
      <c r="F4" s="2" t="s">
        <v>121</v>
      </c>
      <c r="G4" s="12">
        <v>6818</v>
      </c>
      <c r="H4" s="27">
        <v>0.15886663637528689</v>
      </c>
      <c r="J4" s="2" t="s">
        <v>105</v>
      </c>
      <c r="K4" s="12">
        <v>736</v>
      </c>
      <c r="L4" s="27">
        <v>1.4136786858166347E-2</v>
      </c>
      <c r="N4" s="2" t="s">
        <v>103</v>
      </c>
      <c r="O4" s="12">
        <v>2617.5</v>
      </c>
      <c r="P4" s="27">
        <v>5.0275869023438065E-2</v>
      </c>
      <c r="Z4" s="2" t="s">
        <v>78</v>
      </c>
      <c r="AA4" s="12">
        <v>2272.5</v>
      </c>
      <c r="AB4" s="27">
        <v>4.3649250183672585E-2</v>
      </c>
    </row>
    <row r="5" spans="2:28" x14ac:dyDescent="0.25">
      <c r="B5" s="2" t="s">
        <v>81</v>
      </c>
      <c r="C5" s="12">
        <v>5740</v>
      </c>
      <c r="D5" s="27">
        <v>0.1102515714210256</v>
      </c>
      <c r="F5" s="2" t="s">
        <v>132</v>
      </c>
      <c r="G5" s="12">
        <v>2500</v>
      </c>
      <c r="H5" s="27">
        <v>5.8252653408362748E-2</v>
      </c>
      <c r="J5" s="2" t="s">
        <v>16</v>
      </c>
      <c r="K5" s="12">
        <v>1505</v>
      </c>
      <c r="L5" s="27">
        <v>2.8907424214049394E-2</v>
      </c>
      <c r="N5" s="2" t="s">
        <v>15</v>
      </c>
      <c r="O5" s="12">
        <v>19974.25</v>
      </c>
      <c r="P5" s="27">
        <v>0.38365722133387115</v>
      </c>
      <c r="Z5" s="2" t="s">
        <v>50</v>
      </c>
      <c r="AA5" s="12">
        <v>2905.5</v>
      </c>
      <c r="AB5" s="27">
        <v>5.5807655185329243E-2</v>
      </c>
    </row>
    <row r="6" spans="2:28" x14ac:dyDescent="0.25">
      <c r="B6" s="2" t="s">
        <v>24</v>
      </c>
      <c r="C6" s="12">
        <v>3712.5</v>
      </c>
      <c r="D6" s="27">
        <v>7.1308180993128481E-2</v>
      </c>
      <c r="F6" s="2" t="s">
        <v>128</v>
      </c>
      <c r="G6" s="12">
        <v>2550</v>
      </c>
      <c r="H6" s="27">
        <v>5.9417706476530004E-2</v>
      </c>
      <c r="J6" s="2" t="s">
        <v>68</v>
      </c>
      <c r="K6" s="12">
        <v>15432.5</v>
      </c>
      <c r="L6" s="27">
        <v>0.29642114563675565</v>
      </c>
      <c r="N6" s="2" t="s">
        <v>25</v>
      </c>
      <c r="O6" s="12">
        <v>5787.5</v>
      </c>
      <c r="P6" s="27">
        <v>0.11116393198592084</v>
      </c>
      <c r="Z6" s="2" t="s">
        <v>22</v>
      </c>
      <c r="AA6" s="12">
        <v>2695</v>
      </c>
      <c r="AB6" s="27">
        <v>5.1764457313530306E-2</v>
      </c>
    </row>
    <row r="7" spans="2:28" x14ac:dyDescent="0.25">
      <c r="B7" s="2" t="s">
        <v>92</v>
      </c>
      <c r="C7" s="12">
        <v>3132</v>
      </c>
      <c r="D7" s="27">
        <v>6.0158174510566577E-2</v>
      </c>
      <c r="F7" s="2" t="s">
        <v>129</v>
      </c>
      <c r="G7" s="12">
        <v>2798.5</v>
      </c>
      <c r="H7" s="27">
        <v>6.5208020225321267E-2</v>
      </c>
      <c r="J7" s="2" t="s">
        <v>52</v>
      </c>
      <c r="K7" s="12">
        <v>2550</v>
      </c>
      <c r="L7" s="27">
        <v>4.8979356641744819E-2</v>
      </c>
      <c r="N7" s="2" t="s">
        <v>60</v>
      </c>
      <c r="O7" s="12">
        <v>680</v>
      </c>
      <c r="P7" s="27">
        <v>1.3061161771131952E-2</v>
      </c>
      <c r="Z7" s="2" t="s">
        <v>58</v>
      </c>
      <c r="AA7" s="12">
        <v>2550</v>
      </c>
      <c r="AB7" s="27">
        <v>4.8979356641744819E-2</v>
      </c>
    </row>
    <row r="8" spans="2:28" x14ac:dyDescent="0.25">
      <c r="B8" s="2" t="s">
        <v>53</v>
      </c>
      <c r="C8" s="12">
        <v>2798.5</v>
      </c>
      <c r="D8" s="27">
        <v>5.3752442965459953E-2</v>
      </c>
      <c r="F8" s="2" t="s">
        <v>126</v>
      </c>
      <c r="G8" s="12">
        <v>14950</v>
      </c>
      <c r="H8" s="27">
        <v>0.34835086738200927</v>
      </c>
      <c r="J8" s="2" t="s">
        <v>46</v>
      </c>
      <c r="K8" s="12">
        <v>2905.5</v>
      </c>
      <c r="L8" s="27">
        <v>5.5807655185329243E-2</v>
      </c>
      <c r="N8" s="2" t="s">
        <v>33</v>
      </c>
      <c r="O8" s="12">
        <v>6278</v>
      </c>
      <c r="P8" s="27">
        <v>0.12058525529289175</v>
      </c>
      <c r="Z8" s="2" t="s">
        <v>72</v>
      </c>
      <c r="AA8" s="12">
        <v>15432.5</v>
      </c>
      <c r="AB8" s="27">
        <v>0.29642114563675565</v>
      </c>
    </row>
    <row r="9" spans="2:28" x14ac:dyDescent="0.25">
      <c r="B9" s="2" t="s">
        <v>62</v>
      </c>
      <c r="C9" s="12">
        <v>2600</v>
      </c>
      <c r="D9" s="27">
        <v>4.9939736183739813E-2</v>
      </c>
      <c r="F9" s="2" t="s">
        <v>134</v>
      </c>
      <c r="G9" s="12">
        <v>2208</v>
      </c>
      <c r="H9" s="27">
        <v>5.1448743490265979E-2</v>
      </c>
      <c r="J9" s="2" t="s">
        <v>26</v>
      </c>
      <c r="K9" s="12">
        <v>4569</v>
      </c>
      <c r="L9" s="27">
        <v>8.7759482547502779E-2</v>
      </c>
      <c r="N9" s="2" t="s">
        <v>38</v>
      </c>
      <c r="O9" s="12">
        <v>6378</v>
      </c>
      <c r="P9" s="27">
        <v>0.12250601437688174</v>
      </c>
      <c r="Z9" s="2" t="s">
        <v>101</v>
      </c>
      <c r="AA9" s="12">
        <v>4425.25</v>
      </c>
      <c r="AB9" s="27">
        <v>8.4998391364267165E-2</v>
      </c>
    </row>
    <row r="10" spans="2:28" x14ac:dyDescent="0.25">
      <c r="B10" s="2" t="s">
        <v>47</v>
      </c>
      <c r="C10" s="12">
        <v>2550</v>
      </c>
      <c r="D10" s="27">
        <v>4.8979356641744819E-2</v>
      </c>
      <c r="F10" s="2" t="s">
        <v>130</v>
      </c>
      <c r="G10" s="12">
        <v>2600</v>
      </c>
      <c r="H10" s="27">
        <v>6.0582759544697259E-2</v>
      </c>
      <c r="J10" s="2" t="s">
        <v>61</v>
      </c>
      <c r="K10" s="12">
        <v>8007.5</v>
      </c>
      <c r="L10" s="27">
        <v>0.15380478365049868</v>
      </c>
      <c r="N10" s="2" t="s">
        <v>80</v>
      </c>
      <c r="O10" s="12">
        <v>6561</v>
      </c>
      <c r="P10" s="27">
        <v>0.12602100350058343</v>
      </c>
      <c r="Z10" s="2" t="s">
        <v>66</v>
      </c>
      <c r="AA10" s="12">
        <v>8007.5</v>
      </c>
      <c r="AB10" s="27">
        <v>0.15380478365049868</v>
      </c>
    </row>
    <row r="11" spans="2:28" x14ac:dyDescent="0.25">
      <c r="B11" s="2" t="s">
        <v>83</v>
      </c>
      <c r="C11" s="12">
        <v>2208</v>
      </c>
      <c r="D11" s="27">
        <v>4.241036057449904E-2</v>
      </c>
      <c r="F11" s="2" t="s">
        <v>124</v>
      </c>
      <c r="G11" s="12">
        <v>2120</v>
      </c>
      <c r="H11" s="27">
        <v>4.9398250090291612E-2</v>
      </c>
      <c r="J11" s="2" t="s">
        <v>39</v>
      </c>
      <c r="K11" s="12">
        <v>4683</v>
      </c>
      <c r="L11" s="27">
        <v>8.994914790325137E-2</v>
      </c>
      <c r="N11" s="2" t="s">
        <v>84</v>
      </c>
      <c r="O11" s="12">
        <v>3786.5</v>
      </c>
      <c r="P11" s="27">
        <v>7.2729542715281079E-2</v>
      </c>
      <c r="Z11" s="2" t="s">
        <v>31</v>
      </c>
      <c r="AA11" s="12">
        <v>4569</v>
      </c>
      <c r="AB11" s="27">
        <v>8.7759482547502779E-2</v>
      </c>
    </row>
    <row r="12" spans="2:28" x14ac:dyDescent="0.25">
      <c r="B12" s="2" t="s">
        <v>86</v>
      </c>
      <c r="C12" s="12">
        <v>1950</v>
      </c>
      <c r="D12" s="27">
        <v>3.745480213780486E-2</v>
      </c>
      <c r="F12" s="2" t="s">
        <v>142</v>
      </c>
      <c r="G12" s="12">
        <v>3240</v>
      </c>
      <c r="H12" s="27">
        <v>7.5495438817238122E-2</v>
      </c>
      <c r="J12" s="2" t="s">
        <v>85</v>
      </c>
      <c r="K12" s="12">
        <v>3786.5</v>
      </c>
      <c r="L12" s="27">
        <v>7.2729542715281079E-2</v>
      </c>
      <c r="N12" s="2" t="s">
        <v>116</v>
      </c>
      <c r="O12" s="12">
        <v>52062.75</v>
      </c>
      <c r="P12" s="27">
        <v>1</v>
      </c>
      <c r="Z12" s="2" t="s">
        <v>44</v>
      </c>
      <c r="AA12" s="12">
        <v>4683</v>
      </c>
      <c r="AB12" s="27">
        <v>8.994914790325137E-2</v>
      </c>
    </row>
    <row r="13" spans="2:28" x14ac:dyDescent="0.25">
      <c r="B13" s="2" t="s">
        <v>104</v>
      </c>
      <c r="C13" s="12">
        <v>1560</v>
      </c>
      <c r="D13" s="27">
        <v>2.9963841710243889E-2</v>
      </c>
      <c r="F13" s="2" t="s">
        <v>136</v>
      </c>
      <c r="G13" s="12">
        <v>3132</v>
      </c>
      <c r="H13" s="27">
        <v>7.2978924189996852E-2</v>
      </c>
      <c r="J13" s="2" t="s">
        <v>74</v>
      </c>
      <c r="K13" s="12">
        <v>1412.5</v>
      </c>
      <c r="L13" s="27">
        <v>2.713072206135865E-2</v>
      </c>
      <c r="Z13" s="2" t="s">
        <v>90</v>
      </c>
      <c r="AA13" s="12">
        <v>3786.5</v>
      </c>
      <c r="AB13" s="27">
        <v>7.2729542715281079E-2</v>
      </c>
    </row>
    <row r="14" spans="2:28" x14ac:dyDescent="0.25">
      <c r="B14" s="2" t="s">
        <v>82</v>
      </c>
      <c r="C14" s="12">
        <v>1380</v>
      </c>
      <c r="D14" s="27">
        <v>2.65064753590619E-2</v>
      </c>
      <c r="F14" s="2" t="s">
        <v>116</v>
      </c>
      <c r="G14" s="12">
        <v>42916.5</v>
      </c>
      <c r="H14" s="27">
        <v>1</v>
      </c>
      <c r="J14" s="2" t="s">
        <v>111</v>
      </c>
      <c r="K14" s="12">
        <v>800</v>
      </c>
      <c r="L14" s="27">
        <v>1.5366072671919943E-2</v>
      </c>
      <c r="Z14" s="2" t="s">
        <v>109</v>
      </c>
      <c r="AA14" s="12">
        <v>736</v>
      </c>
      <c r="AB14" s="27">
        <v>1.4136786858166347E-2</v>
      </c>
    </row>
    <row r="15" spans="2:28" ht="16.5" x14ac:dyDescent="0.3">
      <c r="B15" s="2" t="s">
        <v>40</v>
      </c>
      <c r="C15" s="12">
        <v>982</v>
      </c>
      <c r="D15" s="27">
        <v>1.8861854204781731E-2</v>
      </c>
      <c r="F15"/>
      <c r="G15"/>
      <c r="H15"/>
      <c r="J15" s="2" t="s">
        <v>34</v>
      </c>
      <c r="K15" s="12">
        <v>1190</v>
      </c>
      <c r="L15" s="27">
        <v>2.2857033099480915E-2</v>
      </c>
      <c r="Z15" s="2" t="s">
        <v>116</v>
      </c>
      <c r="AA15" s="34">
        <v>52062.75</v>
      </c>
      <c r="AB15" s="27">
        <v>1</v>
      </c>
    </row>
    <row r="16" spans="2:28" ht="16.5" x14ac:dyDescent="0.3">
      <c r="B16" s="2" t="s">
        <v>97</v>
      </c>
      <c r="C16" s="12">
        <v>533.75</v>
      </c>
      <c r="D16" s="27">
        <v>1.0252051610796587E-2</v>
      </c>
      <c r="F16"/>
      <c r="G16"/>
      <c r="H16"/>
      <c r="J16" s="2" t="s">
        <v>93</v>
      </c>
      <c r="K16" s="12">
        <v>860</v>
      </c>
      <c r="L16" s="27">
        <v>1.6518528122313938E-2</v>
      </c>
    </row>
    <row r="17" spans="2:12" ht="16.5" x14ac:dyDescent="0.3">
      <c r="B17" s="2" t="s">
        <v>115</v>
      </c>
      <c r="C17" s="12">
        <v>280</v>
      </c>
      <c r="D17" s="27">
        <v>5.3781254351719801E-3</v>
      </c>
      <c r="F17"/>
      <c r="G17"/>
      <c r="H17"/>
      <c r="J17" s="2" t="s">
        <v>96</v>
      </c>
      <c r="K17" s="12">
        <v>3625.25</v>
      </c>
      <c r="L17" s="27">
        <v>6.963231869234722E-2</v>
      </c>
    </row>
    <row r="18" spans="2:12" ht="16.5" x14ac:dyDescent="0.3">
      <c r="B18" s="2" t="s">
        <v>116</v>
      </c>
      <c r="C18" s="15">
        <v>52062.75</v>
      </c>
      <c r="D18" s="27">
        <v>1</v>
      </c>
      <c r="F18"/>
      <c r="G18"/>
      <c r="H18"/>
      <c r="J18" s="2" t="s">
        <v>116</v>
      </c>
      <c r="K18" s="12">
        <v>52062.75</v>
      </c>
      <c r="L18" s="27">
        <v>1</v>
      </c>
    </row>
    <row r="19" spans="2:12" ht="16.5" x14ac:dyDescent="0.3">
      <c r="F19"/>
      <c r="G19"/>
      <c r="H19"/>
    </row>
    <row r="20" spans="2:12" ht="16.5" x14ac:dyDescent="0.3">
      <c r="F20"/>
      <c r="G20"/>
      <c r="H20"/>
    </row>
    <row r="21" spans="2:12" ht="16.5" x14ac:dyDescent="0.3">
      <c r="F21"/>
      <c r="G21"/>
      <c r="H21"/>
    </row>
    <row r="22" spans="2:12" ht="16.5" x14ac:dyDescent="0.3">
      <c r="F22"/>
      <c r="G22"/>
      <c r="H22"/>
    </row>
    <row r="23" spans="2:12" ht="16.5" x14ac:dyDescent="0.3">
      <c r="F23"/>
      <c r="G23"/>
      <c r="H23"/>
    </row>
    <row r="24" spans="2:12" ht="16.5" x14ac:dyDescent="0.3">
      <c r="F24"/>
      <c r="G24"/>
      <c r="H24"/>
    </row>
    <row r="25" spans="2:12" ht="16.5" x14ac:dyDescent="0.3">
      <c r="F25"/>
      <c r="G25"/>
      <c r="H25"/>
    </row>
    <row r="26" spans="2:12" ht="16.5" x14ac:dyDescent="0.3">
      <c r="F26"/>
      <c r="G26"/>
      <c r="H26"/>
    </row>
    <row r="27" spans="2:12" ht="16.5" x14ac:dyDescent="0.3">
      <c r="F27"/>
      <c r="G27"/>
      <c r="H27"/>
    </row>
  </sheetData>
  <pageMargins left="0.7" right="0.7" top="0.75" bottom="0.75" header="0.3" footer="0.3"/>
  <pageSetup orientation="portrait" r:id="rId6"/>
  <drawing r:id="rId7"/>
  <extLst>
    <ext xmlns:x14="http://schemas.microsoft.com/office/spreadsheetml/2009/9/main" uri="{A8765BA9-456A-4dab-B4F3-ACF838C121DE}">
      <x14:slicerList>
        <x14:slicer r:id="rId8"/>
      </x14:slicerList>
    </ext>
    <ext xmlns:x15="http://schemas.microsoft.com/office/spreadsheetml/2010/11/main" uri="{7E03D99C-DC04-49d9-9315-930204A7B6E9}">
      <x15:timelineRefs>
        <x15:timelineRef r:id="rId9"/>
      </x15:timelineRef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43"/>
  <sheetViews>
    <sheetView showGridLines="0" showRowColHeaders="0" tabSelected="1" zoomScale="70" zoomScaleNormal="70" workbookViewId="0">
      <selection activeCell="Q4" sqref="Q4"/>
    </sheetView>
  </sheetViews>
  <sheetFormatPr defaultRowHeight="15" x14ac:dyDescent="0.25"/>
  <cols>
    <col min="1" max="1" width="9" style="2" customWidth="1"/>
    <col min="2" max="2" width="22" style="2" bestFit="1" customWidth="1"/>
    <col min="3" max="3" width="10.625" style="2" bestFit="1" customWidth="1"/>
    <col min="4" max="4" width="10.125" style="2" customWidth="1"/>
    <col min="5" max="5" width="9" style="2" customWidth="1"/>
    <col min="6" max="6" width="21.875" style="2" customWidth="1"/>
    <col min="7" max="7" width="10.625" style="2" bestFit="1" customWidth="1"/>
    <col min="8" max="8" width="10.125" style="2" bestFit="1" customWidth="1"/>
    <col min="9" max="9" width="5.875" style="2" customWidth="1"/>
    <col min="10" max="10" width="19.125" style="2" customWidth="1"/>
    <col min="11" max="11" width="10.625" style="2" bestFit="1" customWidth="1"/>
    <col min="12" max="12" width="10.125" style="2" bestFit="1" customWidth="1"/>
    <col min="13" max="13" width="8.125" style="2" customWidth="1"/>
    <col min="14" max="14" width="19.25" style="2" bestFit="1" customWidth="1"/>
    <col min="15" max="15" width="10.625" style="2" bestFit="1" customWidth="1"/>
    <col min="16" max="16" width="10.125" style="2" bestFit="1" customWidth="1"/>
    <col min="17" max="17" width="9" style="2"/>
    <col min="18" max="18" width="9" style="2" customWidth="1"/>
    <col min="19" max="19" width="9.125" style="2" customWidth="1"/>
    <col min="20" max="16384" width="9" style="2"/>
  </cols>
  <sheetData>
    <row r="1" spans="1:21" ht="33" customHeight="1" x14ac:dyDescent="0.35">
      <c r="A1" s="8"/>
      <c r="B1" s="9" t="s">
        <v>166</v>
      </c>
      <c r="C1" s="10"/>
      <c r="D1" s="10"/>
      <c r="E1" s="10"/>
      <c r="F1" s="10"/>
      <c r="G1" s="10"/>
      <c r="H1" s="10"/>
      <c r="I1" s="10"/>
      <c r="J1" s="10"/>
      <c r="K1" s="10"/>
      <c r="L1" s="10"/>
      <c r="M1" s="10"/>
      <c r="N1" s="10"/>
      <c r="O1" s="10"/>
      <c r="P1" s="10"/>
      <c r="Q1" s="10"/>
    </row>
    <row r="3" spans="1:21" ht="16.5" x14ac:dyDescent="0.3">
      <c r="K3" s="14" t="s">
        <v>173</v>
      </c>
      <c r="L3" s="2" t="s">
        <v>146</v>
      </c>
      <c r="U3"/>
    </row>
    <row r="4" spans="1:21" ht="16.5" x14ac:dyDescent="0.3">
      <c r="F4" s="11" t="str">
        <f>K4</f>
        <v>Mariya Sergienko</v>
      </c>
      <c r="G4" s="26" t="s">
        <v>158</v>
      </c>
      <c r="H4" s="12">
        <f>'Monthly Sales'!U5</f>
        <v>52062.75</v>
      </c>
      <c r="J4" s="4"/>
      <c r="K4" s="20" t="s">
        <v>33</v>
      </c>
      <c r="L4" s="12">
        <v>1930</v>
      </c>
      <c r="U4"/>
    </row>
    <row r="5" spans="1:21" ht="17.25" thickBot="1" x14ac:dyDescent="0.35">
      <c r="F5" s="28">
        <f>L4</f>
        <v>1930</v>
      </c>
      <c r="G5" s="26" t="s">
        <v>159</v>
      </c>
      <c r="H5" s="13">
        <f>'Monthly Sales'!U6</f>
        <v>56710.999999999993</v>
      </c>
      <c r="J5"/>
      <c r="S5"/>
      <c r="T5"/>
      <c r="U5"/>
    </row>
    <row r="6" spans="1:21" ht="15.75" thickTop="1" x14ac:dyDescent="0.25">
      <c r="G6" s="3"/>
      <c r="H6" s="19">
        <f>H4/H5</f>
        <v>0.91803618345647242</v>
      </c>
    </row>
    <row r="16" spans="1:21" ht="8.25" customHeight="1" x14ac:dyDescent="0.25"/>
    <row r="18" spans="2:21" x14ac:dyDescent="0.25">
      <c r="F18" s="20"/>
      <c r="G18" s="20"/>
      <c r="H18" s="20"/>
    </row>
    <row r="19" spans="2:21" x14ac:dyDescent="0.25">
      <c r="B19" s="14" t="s">
        <v>171</v>
      </c>
      <c r="C19" s="4" t="s">
        <v>146</v>
      </c>
      <c r="D19" s="3" t="s">
        <v>149</v>
      </c>
      <c r="F19" s="25" t="s">
        <v>170</v>
      </c>
      <c r="G19" s="11" t="s">
        <v>146</v>
      </c>
      <c r="H19" s="26" t="s">
        <v>149</v>
      </c>
      <c r="J19" s="14" t="s">
        <v>172</v>
      </c>
      <c r="K19" s="4" t="s">
        <v>146</v>
      </c>
      <c r="L19" s="2" t="s">
        <v>149</v>
      </c>
      <c r="N19" s="14" t="s">
        <v>173</v>
      </c>
      <c r="O19" s="4" t="s">
        <v>146</v>
      </c>
      <c r="P19" s="3" t="s">
        <v>149</v>
      </c>
    </row>
    <row r="20" spans="2:21" x14ac:dyDescent="0.25">
      <c r="B20" s="20" t="s">
        <v>53</v>
      </c>
      <c r="C20" s="12">
        <v>1930</v>
      </c>
      <c r="D20" s="21">
        <v>0.86103055989292887</v>
      </c>
      <c r="F20" s="20" t="s">
        <v>129</v>
      </c>
      <c r="G20" s="12">
        <v>1930</v>
      </c>
      <c r="H20" s="21">
        <v>0.86103055989292887</v>
      </c>
      <c r="J20" s="20" t="s">
        <v>52</v>
      </c>
      <c r="K20" s="12">
        <v>1930</v>
      </c>
      <c r="L20" s="21">
        <v>0.86103055989292887</v>
      </c>
      <c r="N20" s="20" t="s">
        <v>33</v>
      </c>
      <c r="O20" s="12">
        <v>1930</v>
      </c>
      <c r="P20" s="21">
        <v>0.86103055989292887</v>
      </c>
    </row>
    <row r="21" spans="2:21" x14ac:dyDescent="0.25">
      <c r="B21" s="20" t="s">
        <v>40</v>
      </c>
      <c r="C21" s="12">
        <v>184</v>
      </c>
      <c r="D21" s="21">
        <v>8.2087887575284402E-2</v>
      </c>
      <c r="F21" s="2" t="s">
        <v>127</v>
      </c>
      <c r="G21" s="15">
        <v>184</v>
      </c>
      <c r="H21" s="16">
        <v>8.2087887575284402E-2</v>
      </c>
      <c r="J21" s="20" t="s">
        <v>26</v>
      </c>
      <c r="K21" s="12">
        <v>184</v>
      </c>
      <c r="L21" s="21">
        <v>8.2087887575284402E-2</v>
      </c>
      <c r="N21" s="20" t="s">
        <v>15</v>
      </c>
      <c r="O21" s="12">
        <v>184</v>
      </c>
      <c r="P21" s="21">
        <v>8.2087887575284402E-2</v>
      </c>
    </row>
    <row r="22" spans="2:21" ht="16.5" x14ac:dyDescent="0.3">
      <c r="B22" s="20" t="s">
        <v>47</v>
      </c>
      <c r="C22" s="12">
        <v>127.5</v>
      </c>
      <c r="D22" s="21">
        <v>5.6881552531786748E-2</v>
      </c>
      <c r="F22" s="20" t="s">
        <v>128</v>
      </c>
      <c r="G22" s="12">
        <v>127.5</v>
      </c>
      <c r="H22" s="21">
        <v>5.6881552531786748E-2</v>
      </c>
      <c r="J22" s="20" t="s">
        <v>46</v>
      </c>
      <c r="K22" s="12">
        <v>127.5</v>
      </c>
      <c r="L22" s="21">
        <v>5.6881552531786748E-2</v>
      </c>
      <c r="N22" s="20" t="s">
        <v>25</v>
      </c>
      <c r="O22" s="12">
        <v>127.5</v>
      </c>
      <c r="P22" s="21">
        <v>5.6881552531786748E-2</v>
      </c>
      <c r="S22"/>
      <c r="T22"/>
      <c r="U22"/>
    </row>
    <row r="23" spans="2:21" ht="16.5" x14ac:dyDescent="0.3">
      <c r="B23" s="2" t="s">
        <v>116</v>
      </c>
      <c r="C23" s="35">
        <v>2241.5</v>
      </c>
      <c r="D23" s="36">
        <v>1</v>
      </c>
      <c r="F23" s="2" t="s">
        <v>116</v>
      </c>
      <c r="G23" s="17">
        <v>2241.5</v>
      </c>
      <c r="H23" s="18">
        <v>1</v>
      </c>
      <c r="J23" s="2" t="s">
        <v>116</v>
      </c>
      <c r="K23" s="17">
        <v>2241.5</v>
      </c>
      <c r="L23" s="18">
        <v>1</v>
      </c>
      <c r="N23" s="2" t="s">
        <v>116</v>
      </c>
      <c r="O23" s="17">
        <v>2241.5</v>
      </c>
      <c r="P23" s="18">
        <v>1</v>
      </c>
      <c r="S23"/>
      <c r="T23"/>
      <c r="U23"/>
    </row>
    <row r="24" spans="2:21" ht="16.5" x14ac:dyDescent="0.3">
      <c r="B24"/>
      <c r="C24"/>
      <c r="D24"/>
      <c r="F24"/>
      <c r="G24"/>
      <c r="H24"/>
      <c r="J24"/>
      <c r="K24"/>
      <c r="L24"/>
      <c r="N24"/>
      <c r="O24"/>
      <c r="P24"/>
      <c r="S24"/>
      <c r="T24"/>
      <c r="U24"/>
    </row>
    <row r="25" spans="2:21" ht="16.5" x14ac:dyDescent="0.3">
      <c r="B25"/>
      <c r="C25"/>
      <c r="D25"/>
      <c r="F25"/>
      <c r="G25"/>
      <c r="H25"/>
      <c r="J25"/>
      <c r="K25"/>
      <c r="L25"/>
      <c r="N25"/>
      <c r="O25"/>
      <c r="P25"/>
      <c r="S25"/>
      <c r="T25"/>
      <c r="U25"/>
    </row>
    <row r="26" spans="2:21" ht="16.5" x14ac:dyDescent="0.3">
      <c r="B26"/>
      <c r="C26"/>
      <c r="D26"/>
      <c r="F26"/>
      <c r="G26"/>
      <c r="H26"/>
      <c r="J26"/>
      <c r="K26"/>
      <c r="L26"/>
      <c r="N26"/>
      <c r="O26"/>
      <c r="P26"/>
      <c r="S26"/>
      <c r="T26"/>
      <c r="U26"/>
    </row>
    <row r="27" spans="2:21" ht="16.5" x14ac:dyDescent="0.3">
      <c r="B27"/>
      <c r="C27"/>
      <c r="D27"/>
      <c r="F27"/>
      <c r="G27"/>
      <c r="H27"/>
      <c r="J27"/>
      <c r="K27"/>
      <c r="L27"/>
      <c r="N27"/>
      <c r="O27"/>
      <c r="P27"/>
      <c r="S27"/>
      <c r="T27"/>
      <c r="U27"/>
    </row>
    <row r="28" spans="2:21" ht="16.5" x14ac:dyDescent="0.3">
      <c r="B28"/>
      <c r="C28"/>
      <c r="D28"/>
      <c r="F28"/>
      <c r="G28"/>
      <c r="H28"/>
      <c r="J28"/>
      <c r="K28"/>
      <c r="L28"/>
      <c r="N28"/>
      <c r="O28"/>
      <c r="P28"/>
      <c r="S28"/>
      <c r="T28"/>
      <c r="U28"/>
    </row>
    <row r="29" spans="2:21" x14ac:dyDescent="0.25">
      <c r="B29"/>
      <c r="C29"/>
      <c r="D29"/>
      <c r="F29"/>
      <c r="G29"/>
      <c r="H29"/>
      <c r="J29"/>
      <c r="K29"/>
      <c r="L29"/>
    </row>
    <row r="30" spans="2:21" x14ac:dyDescent="0.25">
      <c r="B30"/>
      <c r="C30"/>
      <c r="D30"/>
      <c r="F30"/>
      <c r="G30"/>
      <c r="H30"/>
      <c r="J30"/>
      <c r="K30"/>
      <c r="L30"/>
    </row>
    <row r="31" spans="2:21" x14ac:dyDescent="0.25">
      <c r="B31"/>
      <c r="C31"/>
      <c r="D31"/>
      <c r="J31"/>
      <c r="K31"/>
      <c r="L31"/>
    </row>
    <row r="32" spans="2:21" x14ac:dyDescent="0.25">
      <c r="B32"/>
      <c r="C32"/>
      <c r="D32"/>
      <c r="J32"/>
      <c r="K32"/>
      <c r="L32"/>
    </row>
    <row r="33" spans="2:19" x14ac:dyDescent="0.25">
      <c r="B33"/>
      <c r="C33"/>
      <c r="D33"/>
      <c r="J33"/>
      <c r="K33"/>
      <c r="L33"/>
    </row>
    <row r="34" spans="2:19" x14ac:dyDescent="0.25">
      <c r="B34"/>
      <c r="C34"/>
      <c r="D34"/>
      <c r="J34"/>
      <c r="K34"/>
      <c r="L34"/>
    </row>
    <row r="35" spans="2:19" ht="26.25" x14ac:dyDescent="0.45">
      <c r="S35" s="29" t="s">
        <v>187</v>
      </c>
    </row>
    <row r="36" spans="2:19" ht="20.25" x14ac:dyDescent="0.35">
      <c r="S36" s="30" t="s">
        <v>188</v>
      </c>
    </row>
    <row r="37" spans="2:19" ht="20.25" x14ac:dyDescent="0.35">
      <c r="S37" s="30" t="s">
        <v>183</v>
      </c>
    </row>
    <row r="38" spans="2:19" ht="20.25" x14ac:dyDescent="0.35">
      <c r="S38" s="30" t="s">
        <v>189</v>
      </c>
    </row>
    <row r="39" spans="2:19" ht="20.25" x14ac:dyDescent="0.35">
      <c r="S39" s="30" t="s">
        <v>184</v>
      </c>
    </row>
    <row r="40" spans="2:19" ht="20.25" x14ac:dyDescent="0.35">
      <c r="S40" s="30" t="s">
        <v>185</v>
      </c>
    </row>
    <row r="41" spans="2:19" ht="20.25" x14ac:dyDescent="0.35">
      <c r="S41" s="30" t="s">
        <v>186</v>
      </c>
    </row>
    <row r="42" spans="2:19" ht="20.25" x14ac:dyDescent="0.35">
      <c r="S42" s="30" t="s">
        <v>190</v>
      </c>
    </row>
    <row r="43" spans="2:19" ht="18.75" x14ac:dyDescent="0.3">
      <c r="S43" s="31"/>
    </row>
  </sheetData>
  <conditionalFormatting sqref="H6">
    <cfRule type="iconSet" priority="1">
      <iconSet iconSet="3Symbols">
        <cfvo type="percent" val="0"/>
        <cfvo type="num" val="0.9"/>
        <cfvo type="num" val="0.95"/>
      </iconSet>
    </cfRule>
  </conditionalFormatting>
  <hyperlinks>
    <hyperlink ref="S36" r:id="rId6" xr:uid="{D49B1ADB-D5FD-426B-8091-C1FF71B3ED85}"/>
    <hyperlink ref="S37" r:id="rId7" xr:uid="{28E4D5B4-6AC2-4BCE-A689-DA69F55B4A42}"/>
    <hyperlink ref="S38" r:id="rId8" xr:uid="{4A2A5C3A-A904-4606-B889-97B238227552}"/>
    <hyperlink ref="S39" r:id="rId9" xr:uid="{A76F510C-AD95-4226-8BC8-019965D628D4}"/>
    <hyperlink ref="S40" r:id="rId10" xr:uid="{1BB128A6-5852-4F93-842D-97D3A5BE85DA}"/>
    <hyperlink ref="S41" r:id="rId11" xr:uid="{59BBC236-C0F7-4050-BDB5-C10AFC0192E1}"/>
    <hyperlink ref="S42" r:id="rId12" xr:uid="{E4C5C9AC-5DC9-4DC5-B21F-4AF5685B8D3C}"/>
  </hyperlinks>
  <pageMargins left="0.7" right="0.7" top="0.75" bottom="0.75" header="0.3" footer="0.3"/>
  <pageSetup orientation="portrait" r:id="rId13"/>
  <drawing r:id="rId14"/>
  <extLst>
    <ext xmlns:x14="http://schemas.microsoft.com/office/spreadsheetml/2009/9/main" uri="{05C60535-1F16-4fd2-B633-F4F36F0B64E0}">
      <x14:sparklineGroups xmlns:xm="http://schemas.microsoft.com/office/excel/2006/main">
        <x14:sparklineGroup displayEmptyCellsAs="gap" xr2:uid="{4F0DDC16-947C-42A3-82D9-67E391861C50}">
          <x14:colorSeries rgb="FF227447"/>
          <x14:colorNegative rgb="FFD00000"/>
          <x14:colorAxis rgb="FF000000"/>
          <x14:colorMarkers rgb="FFD00000"/>
          <x14:colorFirst rgb="FFD00000"/>
          <x14:colorLast rgb="FFD00000"/>
          <x14:colorHigh rgb="FFD00000"/>
          <x14:colorLow rgb="FFD00000"/>
          <x14:sparklines>
            <x14:sparkline>
              <xm:f>'Monthly Sales'!D42:O42</xm:f>
              <xm:sqref>G6</xm:sqref>
            </x14:sparkline>
          </x14:sparklines>
        </x14:sparklineGroup>
      </x14:sparklineGroups>
    </ext>
    <ext xmlns:x14="http://schemas.microsoft.com/office/spreadsheetml/2009/9/main" uri="{A8765BA9-456A-4dab-B4F3-ACF838C121DE}">
      <x14:slicerList>
        <x14:slicer r:id="rId15"/>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7D0AA-AA1A-4BD9-9A22-E383B96B3F76}">
  <sheetPr codeName="Sheet8"/>
  <dimension ref="B1:P14"/>
  <sheetViews>
    <sheetView showGridLines="0" workbookViewId="0"/>
  </sheetViews>
  <sheetFormatPr defaultRowHeight="15" x14ac:dyDescent="0.25"/>
  <cols>
    <col min="1" max="1" width="2.125" style="2" customWidth="1"/>
    <col min="2" max="2" width="22.625" style="2" customWidth="1"/>
    <col min="3" max="4" width="10.625" style="2" customWidth="1"/>
    <col min="5" max="5" width="2.125" style="2" customWidth="1"/>
    <col min="6" max="6" width="22.625" style="2" customWidth="1"/>
    <col min="7" max="8" width="10.625" style="2" customWidth="1"/>
    <col min="9" max="9" width="2.125" style="2" customWidth="1"/>
    <col min="10" max="10" width="22.625" style="2" customWidth="1"/>
    <col min="11" max="12" width="10.625" style="2" customWidth="1"/>
    <col min="13" max="13" width="2.125" style="2" customWidth="1"/>
    <col min="14" max="14" width="22.625" style="2" customWidth="1"/>
    <col min="15" max="16" width="10.625" style="2" customWidth="1"/>
    <col min="17" max="17" width="9" style="2"/>
    <col min="18" max="18" width="22" style="2" bestFit="1" customWidth="1"/>
    <col min="19" max="19" width="10.625" style="2" bestFit="1" customWidth="1"/>
    <col min="20" max="21" width="10.125" style="2" bestFit="1" customWidth="1"/>
    <col min="22" max="16384" width="9" style="2"/>
  </cols>
  <sheetData>
    <row r="1" spans="2:16" ht="23.25" x14ac:dyDescent="0.35">
      <c r="B1" s="10" t="s">
        <v>165</v>
      </c>
      <c r="C1" s="22"/>
      <c r="D1" s="22"/>
      <c r="E1" s="22"/>
      <c r="F1" s="22"/>
      <c r="G1" s="22"/>
      <c r="H1" s="22"/>
      <c r="I1" s="22"/>
      <c r="J1" s="22"/>
      <c r="K1" s="22"/>
      <c r="L1" s="22"/>
      <c r="M1" s="22"/>
      <c r="N1" s="22"/>
      <c r="O1" s="22"/>
      <c r="P1" s="22"/>
    </row>
    <row r="3" spans="2:16" x14ac:dyDescent="0.25">
      <c r="B3" s="14" t="s">
        <v>154</v>
      </c>
      <c r="C3" s="4" t="s">
        <v>146</v>
      </c>
      <c r="D3" s="3" t="s">
        <v>149</v>
      </c>
      <c r="E3" s="14"/>
      <c r="F3" s="14" t="s">
        <v>145</v>
      </c>
      <c r="G3" s="4" t="s">
        <v>146</v>
      </c>
      <c r="H3" s="3" t="s">
        <v>149</v>
      </c>
      <c r="I3" s="14"/>
      <c r="J3" s="14" t="s">
        <v>147</v>
      </c>
      <c r="K3" s="4" t="s">
        <v>146</v>
      </c>
      <c r="L3" s="2" t="s">
        <v>149</v>
      </c>
      <c r="M3" s="14"/>
      <c r="N3" s="14" t="s">
        <v>155</v>
      </c>
      <c r="O3" s="4" t="s">
        <v>146</v>
      </c>
      <c r="P3" s="3" t="s">
        <v>149</v>
      </c>
    </row>
    <row r="4" spans="2:16" x14ac:dyDescent="0.25">
      <c r="B4" s="2" t="s">
        <v>40</v>
      </c>
      <c r="C4" s="15">
        <v>184</v>
      </c>
      <c r="D4" s="16">
        <v>8.2087887575284402E-2</v>
      </c>
      <c r="F4" s="2" t="s">
        <v>129</v>
      </c>
      <c r="G4" s="15">
        <v>1930</v>
      </c>
      <c r="H4" s="16">
        <v>0.86103055989292887</v>
      </c>
      <c r="J4" s="2" t="s">
        <v>52</v>
      </c>
      <c r="K4" s="15">
        <v>1930</v>
      </c>
      <c r="L4" s="16">
        <v>0.86103055989292887</v>
      </c>
      <c r="N4" s="2" t="s">
        <v>33</v>
      </c>
      <c r="O4" s="15">
        <v>1930</v>
      </c>
      <c r="P4" s="16">
        <v>0.86103055989292887</v>
      </c>
    </row>
    <row r="5" spans="2:16" x14ac:dyDescent="0.25">
      <c r="B5" s="2" t="s">
        <v>47</v>
      </c>
      <c r="C5" s="15">
        <v>127.5</v>
      </c>
      <c r="D5" s="16">
        <v>5.6881552531786748E-2</v>
      </c>
      <c r="F5" s="2" t="s">
        <v>127</v>
      </c>
      <c r="G5" s="15">
        <v>184</v>
      </c>
      <c r="H5" s="16">
        <v>8.2087887575284402E-2</v>
      </c>
      <c r="J5" s="2" t="s">
        <v>26</v>
      </c>
      <c r="K5" s="15">
        <v>184</v>
      </c>
      <c r="L5" s="16">
        <v>8.2087887575284402E-2</v>
      </c>
      <c r="N5" s="2" t="s">
        <v>15</v>
      </c>
      <c r="O5" s="15">
        <v>184</v>
      </c>
      <c r="P5" s="16">
        <v>8.2087887575284402E-2</v>
      </c>
    </row>
    <row r="6" spans="2:16" x14ac:dyDescent="0.25">
      <c r="B6" s="2" t="s">
        <v>53</v>
      </c>
      <c r="C6" s="15">
        <v>1930</v>
      </c>
      <c r="D6" s="16">
        <v>0.86103055989292887</v>
      </c>
      <c r="F6" s="2" t="s">
        <v>128</v>
      </c>
      <c r="G6" s="15">
        <v>127.5</v>
      </c>
      <c r="H6" s="16">
        <v>5.6881552531786748E-2</v>
      </c>
      <c r="J6" s="2" t="s">
        <v>46</v>
      </c>
      <c r="K6" s="15">
        <v>127.5</v>
      </c>
      <c r="L6" s="16">
        <v>5.6881552531786748E-2</v>
      </c>
      <c r="N6" s="2" t="s">
        <v>25</v>
      </c>
      <c r="O6" s="15">
        <v>127.5</v>
      </c>
      <c r="P6" s="16">
        <v>5.6881552531786748E-2</v>
      </c>
    </row>
    <row r="7" spans="2:16" x14ac:dyDescent="0.25">
      <c r="B7" s="2" t="s">
        <v>116</v>
      </c>
      <c r="C7" s="35">
        <v>2241.5</v>
      </c>
      <c r="D7" s="36">
        <v>1</v>
      </c>
      <c r="F7" s="2" t="s">
        <v>116</v>
      </c>
      <c r="G7" s="17">
        <v>2241.5</v>
      </c>
      <c r="H7" s="18">
        <v>1</v>
      </c>
      <c r="J7" s="2" t="s">
        <v>116</v>
      </c>
      <c r="K7" s="17">
        <v>2241.5</v>
      </c>
      <c r="L7" s="18">
        <v>1</v>
      </c>
      <c r="N7" s="2" t="s">
        <v>116</v>
      </c>
      <c r="O7" s="17">
        <v>2241.5</v>
      </c>
      <c r="P7" s="18">
        <v>1</v>
      </c>
    </row>
    <row r="8" spans="2:16" x14ac:dyDescent="0.25">
      <c r="B8"/>
      <c r="C8"/>
      <c r="D8"/>
      <c r="F8"/>
      <c r="G8"/>
      <c r="H8"/>
      <c r="J8"/>
      <c r="K8"/>
      <c r="L8"/>
      <c r="N8"/>
      <c r="O8"/>
      <c r="P8"/>
    </row>
    <row r="9" spans="2:16" x14ac:dyDescent="0.25">
      <c r="B9"/>
      <c r="C9"/>
      <c r="D9"/>
      <c r="F9"/>
      <c r="G9"/>
      <c r="H9"/>
      <c r="J9"/>
      <c r="K9"/>
      <c r="L9"/>
      <c r="N9"/>
      <c r="O9"/>
      <c r="P9"/>
    </row>
    <row r="10" spans="2:16" x14ac:dyDescent="0.25">
      <c r="B10"/>
      <c r="C10"/>
      <c r="D10"/>
      <c r="F10"/>
      <c r="G10"/>
      <c r="H10"/>
      <c r="J10"/>
      <c r="K10"/>
      <c r="L10"/>
      <c r="N10"/>
      <c r="O10"/>
      <c r="P10"/>
    </row>
    <row r="11" spans="2:16" x14ac:dyDescent="0.25">
      <c r="B11"/>
      <c r="C11"/>
      <c r="D11"/>
      <c r="F11"/>
      <c r="G11"/>
      <c r="H11"/>
      <c r="J11"/>
      <c r="K11"/>
      <c r="L11"/>
      <c r="N11"/>
      <c r="O11"/>
      <c r="P11"/>
    </row>
    <row r="12" spans="2:16" x14ac:dyDescent="0.25">
      <c r="B12"/>
      <c r="C12"/>
      <c r="D12"/>
      <c r="F12"/>
      <c r="G12"/>
      <c r="H12"/>
      <c r="J12"/>
      <c r="K12"/>
      <c r="L12"/>
      <c r="N12"/>
      <c r="O12"/>
      <c r="P12"/>
    </row>
    <row r="13" spans="2:16" x14ac:dyDescent="0.25">
      <c r="B13"/>
      <c r="C13"/>
      <c r="D13"/>
      <c r="F13"/>
      <c r="G13"/>
      <c r="H13"/>
      <c r="J13"/>
      <c r="K13"/>
      <c r="L13"/>
    </row>
    <row r="14" spans="2:16" x14ac:dyDescent="0.25">
      <c r="B14"/>
      <c r="C14"/>
      <c r="D14"/>
      <c r="F14"/>
      <c r="G14"/>
      <c r="H14"/>
      <c r="J14"/>
      <c r="K14"/>
      <c r="L14"/>
    </row>
  </sheetData>
  <pageMargins left="0.7" right="0.7" top="0.75" bottom="0.75" header="0.3" footer="0.3"/>
  <pageSetup orientation="portrait" r:id="rId5"/>
  <drawing r:id="rId6"/>
  <extLst>
    <ext xmlns:x14="http://schemas.microsoft.com/office/spreadsheetml/2009/9/main" uri="{A8765BA9-456A-4dab-B4F3-ACF838C121DE}">
      <x14:slicerList>
        <x14:slicer r:id="rId7"/>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29A82-312D-4180-A83F-456E2324A933}">
  <sheetPr codeName="Sheet10"/>
  <dimension ref="B1:U76"/>
  <sheetViews>
    <sheetView showGridLines="0" workbookViewId="0">
      <selection activeCell="B1" sqref="B1"/>
    </sheetView>
  </sheetViews>
  <sheetFormatPr defaultRowHeight="15" x14ac:dyDescent="0.25"/>
  <cols>
    <col min="1" max="1" width="2.125" style="2" customWidth="1"/>
    <col min="2" max="2" width="30.625" style="2" bestFit="1" customWidth="1"/>
    <col min="3" max="3" width="18.125" style="2" bestFit="1" customWidth="1"/>
    <col min="4" max="15" width="11.125" style="2" customWidth="1"/>
    <col min="16" max="16" width="11.5" style="2" bestFit="1" customWidth="1"/>
    <col min="17" max="17" width="11.5" style="2" customWidth="1"/>
    <col min="18" max="18" width="11.5" style="2" bestFit="1" customWidth="1"/>
    <col min="19" max="16384" width="9" style="2"/>
  </cols>
  <sheetData>
    <row r="1" spans="2:21" ht="23.25" x14ac:dyDescent="0.35">
      <c r="B1" s="10" t="s">
        <v>156</v>
      </c>
      <c r="C1" s="10"/>
      <c r="D1" s="10"/>
      <c r="E1" s="10"/>
      <c r="F1" s="10"/>
      <c r="G1" s="10"/>
      <c r="H1" s="10"/>
      <c r="I1" s="10"/>
      <c r="J1" s="10"/>
      <c r="K1" s="10"/>
      <c r="L1" s="10"/>
      <c r="M1" s="10"/>
      <c r="N1" s="10"/>
      <c r="O1" s="10"/>
    </row>
    <row r="3" spans="2:21" ht="16.5" hidden="1" x14ac:dyDescent="0.3">
      <c r="B3" s="14" t="s">
        <v>144</v>
      </c>
      <c r="D3" s="14" t="s">
        <v>144</v>
      </c>
      <c r="F3"/>
      <c r="G3"/>
      <c r="H3"/>
      <c r="I3"/>
      <c r="J3"/>
      <c r="K3"/>
      <c r="L3"/>
      <c r="M3"/>
      <c r="N3"/>
      <c r="O3"/>
      <c r="P3"/>
      <c r="Q3"/>
      <c r="R3"/>
    </row>
    <row r="4" spans="2:21" ht="16.5" x14ac:dyDescent="0.3">
      <c r="B4" s="14" t="s">
        <v>160</v>
      </c>
      <c r="C4" s="14" t="s">
        <v>5</v>
      </c>
      <c r="D4" s="23" t="s">
        <v>120</v>
      </c>
      <c r="E4" s="23" t="s">
        <v>116</v>
      </c>
      <c r="F4"/>
      <c r="G4"/>
      <c r="H4"/>
      <c r="I4"/>
      <c r="J4"/>
      <c r="K4"/>
      <c r="L4"/>
      <c r="M4"/>
      <c r="N4"/>
      <c r="O4"/>
      <c r="P4"/>
      <c r="Q4"/>
      <c r="R4"/>
    </row>
    <row r="5" spans="2:21" ht="16.5" x14ac:dyDescent="0.3">
      <c r="B5" s="2" t="s">
        <v>40</v>
      </c>
      <c r="C5" s="2" t="s">
        <v>127</v>
      </c>
      <c r="D5" s="15">
        <v>184</v>
      </c>
      <c r="E5" s="15">
        <v>184</v>
      </c>
      <c r="F5"/>
      <c r="G5"/>
      <c r="H5"/>
      <c r="I5"/>
      <c r="J5"/>
      <c r="K5"/>
      <c r="L5"/>
      <c r="M5"/>
      <c r="N5"/>
      <c r="O5"/>
      <c r="P5"/>
      <c r="Q5"/>
      <c r="R5"/>
      <c r="T5" s="2" t="s">
        <v>167</v>
      </c>
      <c r="U5" s="15">
        <f>SUM(tbl_Sales[Sales])</f>
        <v>52062.75</v>
      </c>
    </row>
    <row r="6" spans="2:21" ht="16.5" x14ac:dyDescent="0.3">
      <c r="B6" s="2" t="s">
        <v>117</v>
      </c>
      <c r="D6" s="15">
        <v>184</v>
      </c>
      <c r="E6" s="15">
        <v>184</v>
      </c>
      <c r="F6"/>
      <c r="G6"/>
      <c r="H6"/>
      <c r="I6"/>
      <c r="J6"/>
      <c r="K6"/>
      <c r="L6"/>
      <c r="M6"/>
      <c r="N6"/>
      <c r="O6"/>
      <c r="P6"/>
      <c r="Q6"/>
      <c r="R6"/>
      <c r="T6" s="2" t="s">
        <v>168</v>
      </c>
      <c r="U6" s="15">
        <f>SUM(tbl_Goals[Monthly Goal])*MONTH(MAX(tbl_Sales[Order Date]))</f>
        <v>56710.999999999993</v>
      </c>
    </row>
    <row r="7" spans="2:21" ht="16.5" x14ac:dyDescent="0.3">
      <c r="B7" s="2" t="s">
        <v>47</v>
      </c>
      <c r="C7" s="2" t="s">
        <v>128</v>
      </c>
      <c r="D7" s="15">
        <v>127.5</v>
      </c>
      <c r="E7" s="15">
        <v>127.5</v>
      </c>
      <c r="F7"/>
      <c r="G7"/>
      <c r="H7"/>
      <c r="I7"/>
      <c r="J7"/>
      <c r="K7"/>
      <c r="L7"/>
      <c r="M7"/>
      <c r="N7"/>
      <c r="O7"/>
      <c r="P7"/>
      <c r="Q7"/>
      <c r="R7"/>
      <c r="T7" s="2" t="s">
        <v>169</v>
      </c>
      <c r="U7" s="7">
        <f>U5/U6</f>
        <v>0.91803618345647242</v>
      </c>
    </row>
    <row r="8" spans="2:21" ht="16.5" x14ac:dyDescent="0.3">
      <c r="B8" s="2" t="s">
        <v>118</v>
      </c>
      <c r="D8" s="15">
        <v>127.5</v>
      </c>
      <c r="E8" s="15">
        <v>127.5</v>
      </c>
      <c r="F8"/>
      <c r="G8"/>
      <c r="H8"/>
      <c r="I8"/>
      <c r="J8"/>
      <c r="K8"/>
      <c r="L8"/>
      <c r="M8"/>
      <c r="N8"/>
      <c r="O8"/>
      <c r="P8"/>
      <c r="Q8"/>
      <c r="R8"/>
    </row>
    <row r="9" spans="2:21" ht="16.5" x14ac:dyDescent="0.3">
      <c r="B9" s="2" t="s">
        <v>53</v>
      </c>
      <c r="C9" s="2" t="s">
        <v>129</v>
      </c>
      <c r="D9" s="15">
        <v>1930</v>
      </c>
      <c r="E9" s="15">
        <v>1930</v>
      </c>
      <c r="F9"/>
      <c r="G9"/>
      <c r="H9"/>
      <c r="I9"/>
      <c r="J9"/>
      <c r="K9"/>
      <c r="L9"/>
      <c r="M9"/>
      <c r="N9"/>
      <c r="O9"/>
      <c r="P9"/>
      <c r="Q9"/>
      <c r="R9"/>
    </row>
    <row r="10" spans="2:21" ht="16.5" x14ac:dyDescent="0.3">
      <c r="B10" s="2" t="s">
        <v>119</v>
      </c>
      <c r="D10" s="15">
        <v>1930</v>
      </c>
      <c r="E10" s="15">
        <v>1930</v>
      </c>
      <c r="F10"/>
      <c r="G10"/>
      <c r="H10"/>
      <c r="I10"/>
      <c r="J10"/>
      <c r="K10"/>
      <c r="L10"/>
      <c r="M10"/>
      <c r="N10"/>
      <c r="O10"/>
      <c r="P10"/>
      <c r="Q10"/>
      <c r="R10"/>
    </row>
    <row r="11" spans="2:21" ht="16.5" x14ac:dyDescent="0.3">
      <c r="B11" s="2" t="s">
        <v>116</v>
      </c>
      <c r="D11" s="17">
        <v>2241.5</v>
      </c>
      <c r="E11" s="17">
        <v>2241.5</v>
      </c>
      <c r="F11"/>
      <c r="G11"/>
      <c r="H11"/>
      <c r="I11"/>
      <c r="J11"/>
      <c r="K11"/>
      <c r="L11"/>
      <c r="M11"/>
      <c r="N11"/>
      <c r="O11"/>
      <c r="P11"/>
      <c r="Q11"/>
      <c r="R11"/>
    </row>
    <row r="12" spans="2:21" x14ac:dyDescent="0.25">
      <c r="B12"/>
      <c r="C12"/>
      <c r="D12"/>
      <c r="E12"/>
      <c r="F12"/>
      <c r="G12"/>
      <c r="H12"/>
      <c r="I12"/>
      <c r="J12"/>
      <c r="K12"/>
      <c r="L12"/>
      <c r="M12"/>
      <c r="N12"/>
      <c r="O12"/>
      <c r="P12"/>
      <c r="Q12"/>
      <c r="R12"/>
    </row>
    <row r="13" spans="2:21" x14ac:dyDescent="0.25">
      <c r="B13"/>
      <c r="C13"/>
      <c r="D13"/>
      <c r="E13"/>
      <c r="F13"/>
      <c r="G13"/>
      <c r="H13"/>
      <c r="I13"/>
      <c r="J13"/>
      <c r="K13"/>
      <c r="L13"/>
      <c r="M13"/>
      <c r="N13"/>
      <c r="O13"/>
      <c r="P13"/>
      <c r="Q13"/>
      <c r="R13"/>
    </row>
    <row r="14" spans="2:21" x14ac:dyDescent="0.25">
      <c r="B14"/>
      <c r="C14"/>
      <c r="D14"/>
      <c r="E14"/>
      <c r="F14"/>
      <c r="G14"/>
      <c r="H14"/>
      <c r="I14"/>
      <c r="J14"/>
      <c r="K14"/>
      <c r="L14"/>
      <c r="M14"/>
      <c r="N14"/>
      <c r="O14"/>
      <c r="P14"/>
      <c r="Q14"/>
      <c r="R14"/>
    </row>
    <row r="15" spans="2:21" x14ac:dyDescent="0.25">
      <c r="B15"/>
      <c r="C15"/>
      <c r="D15"/>
      <c r="E15"/>
      <c r="F15"/>
      <c r="G15"/>
      <c r="H15"/>
      <c r="I15"/>
      <c r="J15"/>
      <c r="K15"/>
      <c r="L15"/>
      <c r="M15"/>
      <c r="N15"/>
      <c r="O15"/>
      <c r="P15"/>
      <c r="Q15"/>
      <c r="R15"/>
    </row>
    <row r="16" spans="2:21" x14ac:dyDescent="0.25">
      <c r="B16"/>
      <c r="C16"/>
      <c r="D16"/>
      <c r="E16"/>
      <c r="F16"/>
      <c r="G16"/>
      <c r="H16"/>
      <c r="I16"/>
      <c r="J16"/>
      <c r="K16"/>
      <c r="L16"/>
      <c r="M16"/>
      <c r="N16"/>
      <c r="O16"/>
      <c r="P16"/>
      <c r="Q16"/>
      <c r="R16"/>
    </row>
    <row r="17" spans="2:18" x14ac:dyDescent="0.25">
      <c r="B17"/>
      <c r="C17"/>
      <c r="D17"/>
      <c r="E17"/>
      <c r="F17"/>
      <c r="G17"/>
      <c r="H17"/>
      <c r="I17"/>
      <c r="J17"/>
      <c r="K17"/>
      <c r="L17"/>
      <c r="M17"/>
      <c r="N17"/>
      <c r="O17"/>
      <c r="P17"/>
      <c r="Q17"/>
      <c r="R17"/>
    </row>
    <row r="18" spans="2:18" x14ac:dyDescent="0.25">
      <c r="B18"/>
      <c r="C18"/>
      <c r="D18"/>
      <c r="E18"/>
      <c r="F18"/>
      <c r="G18"/>
      <c r="H18"/>
      <c r="I18"/>
      <c r="J18"/>
      <c r="K18"/>
      <c r="L18"/>
      <c r="M18"/>
      <c r="N18"/>
      <c r="O18"/>
      <c r="P18"/>
      <c r="Q18"/>
      <c r="R18"/>
    </row>
    <row r="19" spans="2:18" x14ac:dyDescent="0.25">
      <c r="B19"/>
      <c r="C19"/>
      <c r="D19"/>
      <c r="E19"/>
      <c r="F19"/>
      <c r="G19"/>
      <c r="H19"/>
      <c r="I19"/>
      <c r="J19"/>
      <c r="K19"/>
      <c r="L19"/>
      <c r="M19"/>
      <c r="N19"/>
      <c r="O19"/>
      <c r="P19"/>
      <c r="Q19"/>
      <c r="R19"/>
    </row>
    <row r="20" spans="2:18" x14ac:dyDescent="0.25">
      <c r="B20"/>
      <c r="C20"/>
      <c r="D20"/>
      <c r="E20"/>
      <c r="F20"/>
      <c r="G20"/>
      <c r="H20"/>
      <c r="I20"/>
      <c r="J20"/>
      <c r="K20"/>
      <c r="L20"/>
      <c r="M20"/>
      <c r="N20"/>
      <c r="O20"/>
      <c r="P20"/>
      <c r="Q20"/>
      <c r="R20"/>
    </row>
    <row r="21" spans="2:18" x14ac:dyDescent="0.25">
      <c r="B21"/>
      <c r="C21"/>
      <c r="D21"/>
      <c r="E21"/>
      <c r="F21"/>
      <c r="G21"/>
      <c r="H21"/>
      <c r="I21"/>
      <c r="J21"/>
      <c r="K21"/>
      <c r="L21"/>
      <c r="M21"/>
      <c r="N21"/>
      <c r="O21"/>
      <c r="P21"/>
      <c r="Q21"/>
      <c r="R21"/>
    </row>
    <row r="22" spans="2:18" x14ac:dyDescent="0.25">
      <c r="B22"/>
      <c r="C22"/>
      <c r="D22"/>
      <c r="E22"/>
      <c r="F22"/>
      <c r="G22"/>
      <c r="H22"/>
      <c r="I22"/>
      <c r="J22"/>
      <c r="K22"/>
      <c r="L22"/>
      <c r="M22"/>
      <c r="N22"/>
      <c r="O22"/>
      <c r="P22"/>
      <c r="Q22"/>
      <c r="R22"/>
    </row>
    <row r="23" spans="2:18" x14ac:dyDescent="0.25">
      <c r="B23"/>
      <c r="C23"/>
      <c r="D23"/>
      <c r="E23"/>
      <c r="F23"/>
      <c r="G23"/>
      <c r="H23"/>
      <c r="I23"/>
      <c r="J23"/>
      <c r="K23"/>
      <c r="L23"/>
      <c r="M23"/>
      <c r="N23"/>
      <c r="O23"/>
      <c r="P23"/>
      <c r="Q23"/>
      <c r="R23"/>
    </row>
    <row r="24" spans="2:18" x14ac:dyDescent="0.25">
      <c r="B24"/>
      <c r="C24"/>
      <c r="D24"/>
      <c r="E24"/>
      <c r="F24"/>
      <c r="G24"/>
      <c r="H24"/>
      <c r="I24"/>
      <c r="J24"/>
      <c r="K24"/>
      <c r="L24"/>
      <c r="M24"/>
      <c r="N24"/>
      <c r="O24"/>
      <c r="P24"/>
      <c r="Q24"/>
      <c r="R24"/>
    </row>
    <row r="25" spans="2:18" x14ac:dyDescent="0.25">
      <c r="B25"/>
      <c r="C25"/>
      <c r="D25"/>
      <c r="E25"/>
      <c r="F25"/>
      <c r="G25"/>
      <c r="H25"/>
      <c r="I25"/>
      <c r="J25"/>
      <c r="K25"/>
      <c r="L25"/>
      <c r="M25"/>
      <c r="N25"/>
      <c r="O25"/>
      <c r="P25"/>
      <c r="Q25"/>
      <c r="R25"/>
    </row>
    <row r="26" spans="2:18" x14ac:dyDescent="0.25">
      <c r="B26"/>
      <c r="C26"/>
      <c r="D26"/>
      <c r="E26"/>
      <c r="F26"/>
      <c r="G26"/>
      <c r="H26"/>
      <c r="I26"/>
      <c r="J26"/>
      <c r="K26"/>
      <c r="L26"/>
      <c r="M26"/>
      <c r="N26"/>
      <c r="O26"/>
      <c r="P26"/>
      <c r="Q26"/>
      <c r="R26"/>
    </row>
    <row r="27" spans="2:18" x14ac:dyDescent="0.25">
      <c r="B27"/>
      <c r="C27"/>
      <c r="D27"/>
      <c r="E27"/>
      <c r="F27"/>
      <c r="G27"/>
      <c r="H27"/>
      <c r="I27"/>
      <c r="J27"/>
      <c r="K27"/>
      <c r="L27"/>
      <c r="M27"/>
      <c r="N27"/>
      <c r="O27"/>
      <c r="P27"/>
      <c r="Q27"/>
      <c r="R27"/>
    </row>
    <row r="28" spans="2:18" x14ac:dyDescent="0.25">
      <c r="B28"/>
      <c r="C28"/>
      <c r="D28"/>
      <c r="E28"/>
      <c r="F28"/>
      <c r="G28"/>
      <c r="H28"/>
      <c r="I28"/>
      <c r="J28"/>
      <c r="K28"/>
      <c r="L28"/>
      <c r="M28"/>
      <c r="N28"/>
      <c r="O28"/>
      <c r="P28"/>
      <c r="Q28"/>
      <c r="R28"/>
    </row>
    <row r="29" spans="2:18" x14ac:dyDescent="0.25">
      <c r="B29"/>
      <c r="C29"/>
      <c r="D29"/>
      <c r="E29"/>
      <c r="F29"/>
      <c r="G29"/>
      <c r="H29"/>
      <c r="I29"/>
      <c r="J29"/>
      <c r="K29"/>
      <c r="L29"/>
      <c r="M29"/>
      <c r="N29"/>
      <c r="O29"/>
      <c r="P29"/>
      <c r="Q29"/>
      <c r="R29"/>
    </row>
    <row r="30" spans="2:18" x14ac:dyDescent="0.25">
      <c r="B30"/>
      <c r="C30"/>
      <c r="D30"/>
      <c r="E30"/>
      <c r="F30"/>
      <c r="G30"/>
      <c r="H30"/>
      <c r="I30"/>
      <c r="J30"/>
      <c r="K30"/>
      <c r="L30"/>
      <c r="M30"/>
      <c r="N30"/>
      <c r="O30"/>
      <c r="P30"/>
      <c r="Q30"/>
      <c r="R30"/>
    </row>
    <row r="31" spans="2:18" x14ac:dyDescent="0.25">
      <c r="B31"/>
      <c r="C31"/>
      <c r="D31"/>
      <c r="E31"/>
      <c r="F31"/>
      <c r="G31"/>
      <c r="H31"/>
      <c r="I31"/>
      <c r="J31"/>
      <c r="K31"/>
      <c r="L31"/>
      <c r="M31"/>
      <c r="N31"/>
      <c r="O31"/>
      <c r="P31"/>
      <c r="Q31"/>
      <c r="R31"/>
    </row>
    <row r="32" spans="2:18" x14ac:dyDescent="0.25">
      <c r="B32"/>
      <c r="C32"/>
      <c r="D32"/>
      <c r="E32"/>
      <c r="F32"/>
      <c r="G32"/>
      <c r="H32"/>
      <c r="I32"/>
      <c r="J32"/>
      <c r="K32"/>
      <c r="L32"/>
      <c r="M32"/>
      <c r="N32"/>
      <c r="O32"/>
      <c r="P32"/>
      <c r="Q32"/>
      <c r="R32"/>
    </row>
    <row r="33" spans="2:18" x14ac:dyDescent="0.25">
      <c r="B33"/>
      <c r="C33"/>
      <c r="D33"/>
      <c r="E33"/>
      <c r="F33"/>
      <c r="G33"/>
      <c r="H33"/>
      <c r="I33"/>
      <c r="J33"/>
      <c r="K33"/>
      <c r="L33"/>
      <c r="M33"/>
      <c r="N33"/>
      <c r="O33"/>
      <c r="P33"/>
      <c r="Q33"/>
      <c r="R33"/>
    </row>
    <row r="34" spans="2:18" x14ac:dyDescent="0.25">
      <c r="B34"/>
      <c r="C34"/>
      <c r="D34"/>
      <c r="E34"/>
      <c r="F34"/>
      <c r="G34"/>
      <c r="H34"/>
      <c r="I34"/>
      <c r="J34"/>
      <c r="K34"/>
      <c r="L34"/>
      <c r="M34"/>
      <c r="N34"/>
      <c r="O34"/>
      <c r="P34"/>
      <c r="Q34"/>
      <c r="R34"/>
    </row>
    <row r="35" spans="2:18" x14ac:dyDescent="0.25">
      <c r="B35"/>
      <c r="C35"/>
      <c r="D35"/>
      <c r="E35"/>
      <c r="F35"/>
      <c r="G35"/>
      <c r="H35"/>
      <c r="I35"/>
      <c r="J35"/>
      <c r="K35"/>
      <c r="L35"/>
      <c r="M35"/>
      <c r="N35"/>
      <c r="O35"/>
      <c r="P35"/>
      <c r="Q35"/>
      <c r="R35"/>
    </row>
    <row r="36" spans="2:18" x14ac:dyDescent="0.25">
      <c r="B36"/>
      <c r="C36"/>
      <c r="D36"/>
      <c r="E36"/>
      <c r="F36"/>
      <c r="G36"/>
      <c r="H36"/>
      <c r="I36"/>
      <c r="J36"/>
      <c r="K36"/>
      <c r="L36"/>
      <c r="M36"/>
      <c r="N36"/>
      <c r="O36"/>
      <c r="P36"/>
      <c r="Q36"/>
      <c r="R36"/>
    </row>
    <row r="37" spans="2:18" x14ac:dyDescent="0.25">
      <c r="B37"/>
      <c r="C37"/>
      <c r="D37"/>
      <c r="E37"/>
      <c r="F37"/>
      <c r="G37"/>
      <c r="H37"/>
      <c r="I37"/>
      <c r="J37"/>
      <c r="K37"/>
      <c r="L37"/>
      <c r="M37"/>
      <c r="N37"/>
      <c r="O37"/>
      <c r="P37"/>
      <c r="Q37"/>
      <c r="R37"/>
    </row>
    <row r="38" spans="2:18" x14ac:dyDescent="0.25">
      <c r="B38"/>
      <c r="C38"/>
      <c r="D38"/>
      <c r="E38"/>
      <c r="F38"/>
      <c r="G38"/>
      <c r="H38"/>
      <c r="I38"/>
      <c r="J38"/>
      <c r="K38"/>
      <c r="L38"/>
      <c r="M38"/>
      <c r="N38"/>
      <c r="O38"/>
      <c r="P38"/>
      <c r="Q38"/>
      <c r="R38"/>
    </row>
    <row r="39" spans="2:18" x14ac:dyDescent="0.25">
      <c r="B39"/>
      <c r="C39"/>
      <c r="D39"/>
      <c r="E39"/>
      <c r="F39"/>
      <c r="G39"/>
      <c r="H39"/>
      <c r="I39"/>
      <c r="J39"/>
      <c r="K39"/>
      <c r="L39"/>
      <c r="M39"/>
      <c r="N39"/>
      <c r="O39"/>
      <c r="P39"/>
      <c r="Q39"/>
      <c r="R39"/>
    </row>
    <row r="40" spans="2:18" x14ac:dyDescent="0.25">
      <c r="B40"/>
      <c r="C40"/>
      <c r="D40"/>
      <c r="E40"/>
      <c r="F40"/>
      <c r="G40"/>
      <c r="H40"/>
      <c r="I40"/>
      <c r="J40"/>
      <c r="K40"/>
      <c r="L40"/>
      <c r="M40"/>
      <c r="N40"/>
      <c r="O40"/>
      <c r="P40"/>
      <c r="Q40"/>
      <c r="R40"/>
    </row>
    <row r="41" spans="2:18" x14ac:dyDescent="0.25">
      <c r="B41"/>
      <c r="C41"/>
      <c r="D41"/>
      <c r="E41"/>
      <c r="F41"/>
      <c r="G41"/>
      <c r="H41"/>
      <c r="I41"/>
      <c r="J41"/>
      <c r="K41"/>
      <c r="L41"/>
      <c r="M41"/>
      <c r="N41"/>
      <c r="O41"/>
      <c r="P41"/>
      <c r="Q41"/>
      <c r="R41"/>
    </row>
    <row r="42" spans="2:18" x14ac:dyDescent="0.25">
      <c r="B42"/>
      <c r="C42"/>
      <c r="D42"/>
      <c r="E42"/>
      <c r="F42"/>
      <c r="G42"/>
      <c r="H42"/>
      <c r="I42"/>
      <c r="J42"/>
      <c r="K42"/>
      <c r="L42"/>
      <c r="M42"/>
      <c r="N42"/>
      <c r="O42"/>
      <c r="P42"/>
      <c r="Q42"/>
      <c r="R42"/>
    </row>
    <row r="44" spans="2:18" ht="16.5" x14ac:dyDescent="0.3">
      <c r="B44" s="14" t="s">
        <v>144</v>
      </c>
      <c r="D44" s="14" t="s">
        <v>144</v>
      </c>
      <c r="F44"/>
      <c r="G44"/>
      <c r="H44"/>
      <c r="I44"/>
      <c r="J44"/>
      <c r="K44"/>
      <c r="L44"/>
      <c r="M44"/>
      <c r="N44"/>
      <c r="O44"/>
      <c r="P44"/>
      <c r="Q44"/>
      <c r="R44"/>
    </row>
    <row r="45" spans="2:18" ht="16.5" x14ac:dyDescent="0.3">
      <c r="B45" s="14" t="s">
        <v>164</v>
      </c>
      <c r="C45" s="14" t="s">
        <v>3</v>
      </c>
      <c r="D45" s="23" t="s">
        <v>120</v>
      </c>
      <c r="E45" s="23" t="s">
        <v>116</v>
      </c>
      <c r="F45"/>
      <c r="G45"/>
      <c r="H45"/>
      <c r="I45"/>
      <c r="J45"/>
      <c r="K45"/>
      <c r="L45"/>
      <c r="M45"/>
      <c r="N45"/>
      <c r="O45"/>
      <c r="P45"/>
      <c r="Q45"/>
      <c r="R45"/>
    </row>
    <row r="46" spans="2:18" ht="16.5" x14ac:dyDescent="0.3">
      <c r="B46" s="2" t="s">
        <v>15</v>
      </c>
      <c r="C46" s="2" t="s">
        <v>26</v>
      </c>
      <c r="D46" s="15">
        <v>184</v>
      </c>
      <c r="E46" s="15">
        <v>184</v>
      </c>
      <c r="F46"/>
      <c r="G46"/>
      <c r="H46"/>
      <c r="I46"/>
      <c r="J46"/>
      <c r="K46"/>
      <c r="L46"/>
      <c r="M46"/>
      <c r="N46"/>
      <c r="O46"/>
      <c r="P46"/>
      <c r="Q46"/>
      <c r="R46"/>
    </row>
    <row r="47" spans="2:18" ht="16.5" x14ac:dyDescent="0.3">
      <c r="B47" s="2" t="s">
        <v>161</v>
      </c>
      <c r="D47" s="15">
        <v>184</v>
      </c>
      <c r="E47" s="15">
        <v>184</v>
      </c>
      <c r="F47"/>
      <c r="G47"/>
      <c r="H47"/>
      <c r="I47"/>
      <c r="J47"/>
      <c r="K47"/>
      <c r="L47"/>
      <c r="M47"/>
      <c r="N47"/>
      <c r="O47"/>
      <c r="P47"/>
      <c r="Q47"/>
      <c r="R47"/>
    </row>
    <row r="48" spans="2:18" ht="16.5" x14ac:dyDescent="0.3">
      <c r="B48" s="2" t="s">
        <v>25</v>
      </c>
      <c r="C48" s="2" t="s">
        <v>46</v>
      </c>
      <c r="D48" s="15">
        <v>127.5</v>
      </c>
      <c r="E48" s="15">
        <v>127.5</v>
      </c>
      <c r="F48"/>
      <c r="G48"/>
      <c r="H48"/>
      <c r="I48"/>
      <c r="J48"/>
      <c r="K48"/>
      <c r="L48"/>
      <c r="M48"/>
      <c r="N48"/>
      <c r="O48"/>
      <c r="P48"/>
      <c r="Q48"/>
      <c r="R48"/>
    </row>
    <row r="49" spans="2:18" ht="16.5" x14ac:dyDescent="0.3">
      <c r="B49" s="2" t="s">
        <v>162</v>
      </c>
      <c r="D49" s="15">
        <v>127.5</v>
      </c>
      <c r="E49" s="15">
        <v>127.5</v>
      </c>
      <c r="F49"/>
      <c r="G49"/>
      <c r="H49"/>
      <c r="I49"/>
      <c r="J49"/>
      <c r="K49"/>
      <c r="L49"/>
      <c r="M49"/>
      <c r="N49"/>
      <c r="O49"/>
      <c r="P49"/>
      <c r="Q49"/>
      <c r="R49"/>
    </row>
    <row r="50" spans="2:18" ht="16.5" x14ac:dyDescent="0.3">
      <c r="B50" s="2" t="s">
        <v>33</v>
      </c>
      <c r="C50" s="2" t="s">
        <v>52</v>
      </c>
      <c r="D50" s="15">
        <v>1930</v>
      </c>
      <c r="E50" s="15">
        <v>1930</v>
      </c>
      <c r="F50"/>
      <c r="G50"/>
      <c r="H50"/>
      <c r="I50"/>
      <c r="J50"/>
      <c r="K50"/>
      <c r="L50"/>
      <c r="M50"/>
      <c r="N50"/>
      <c r="O50"/>
      <c r="P50"/>
      <c r="Q50"/>
      <c r="R50"/>
    </row>
    <row r="51" spans="2:18" ht="16.5" x14ac:dyDescent="0.3">
      <c r="B51" s="2" t="s">
        <v>163</v>
      </c>
      <c r="D51" s="15">
        <v>1930</v>
      </c>
      <c r="E51" s="15">
        <v>1930</v>
      </c>
      <c r="F51"/>
      <c r="G51"/>
      <c r="H51"/>
      <c r="I51"/>
      <c r="J51"/>
      <c r="K51"/>
      <c r="L51"/>
      <c r="M51"/>
      <c r="N51"/>
      <c r="O51"/>
      <c r="P51"/>
      <c r="Q51"/>
      <c r="R51"/>
    </row>
    <row r="52" spans="2:18" ht="16.5" x14ac:dyDescent="0.3">
      <c r="B52" s="2" t="s">
        <v>116</v>
      </c>
      <c r="D52" s="17">
        <v>2241.5</v>
      </c>
      <c r="E52" s="17">
        <v>2241.5</v>
      </c>
      <c r="F52"/>
      <c r="G52"/>
      <c r="H52"/>
      <c r="I52"/>
      <c r="J52"/>
      <c r="K52"/>
      <c r="L52"/>
      <c r="M52"/>
      <c r="N52"/>
      <c r="O52"/>
      <c r="P52"/>
      <c r="Q52"/>
      <c r="R52"/>
    </row>
    <row r="53" spans="2:18" x14ac:dyDescent="0.25">
      <c r="B53"/>
      <c r="C53"/>
      <c r="D53"/>
      <c r="E53"/>
      <c r="F53"/>
      <c r="G53"/>
      <c r="H53"/>
      <c r="I53"/>
      <c r="J53"/>
      <c r="K53"/>
      <c r="L53"/>
      <c r="M53"/>
      <c r="N53"/>
      <c r="O53"/>
      <c r="P53"/>
      <c r="Q53"/>
      <c r="R53"/>
    </row>
    <row r="54" spans="2:18" x14ac:dyDescent="0.25">
      <c r="B54"/>
      <c r="C54"/>
      <c r="D54"/>
      <c r="E54"/>
      <c r="F54"/>
      <c r="G54"/>
      <c r="H54"/>
      <c r="I54"/>
      <c r="J54"/>
      <c r="K54"/>
      <c r="L54"/>
      <c r="M54"/>
      <c r="N54"/>
      <c r="O54"/>
      <c r="P54"/>
      <c r="Q54"/>
      <c r="R54"/>
    </row>
    <row r="55" spans="2:18" x14ac:dyDescent="0.25">
      <c r="B55"/>
      <c r="C55"/>
      <c r="D55"/>
      <c r="E55"/>
      <c r="F55"/>
      <c r="G55"/>
      <c r="H55"/>
      <c r="I55"/>
      <c r="J55"/>
      <c r="K55"/>
      <c r="L55"/>
      <c r="M55"/>
      <c r="N55"/>
      <c r="O55"/>
      <c r="P55"/>
      <c r="Q55"/>
      <c r="R55"/>
    </row>
    <row r="56" spans="2:18" x14ac:dyDescent="0.25">
      <c r="B56"/>
      <c r="C56"/>
      <c r="D56"/>
      <c r="E56"/>
      <c r="F56"/>
      <c r="G56"/>
      <c r="H56"/>
      <c r="I56"/>
      <c r="J56"/>
      <c r="K56"/>
      <c r="L56"/>
      <c r="M56"/>
      <c r="N56"/>
      <c r="O56"/>
      <c r="P56"/>
      <c r="Q56"/>
      <c r="R56"/>
    </row>
    <row r="57" spans="2:18" x14ac:dyDescent="0.25">
      <c r="B57"/>
      <c r="C57"/>
      <c r="D57"/>
      <c r="E57"/>
      <c r="F57"/>
      <c r="G57"/>
      <c r="H57"/>
      <c r="I57"/>
      <c r="J57"/>
      <c r="K57"/>
      <c r="L57"/>
      <c r="M57"/>
      <c r="N57"/>
      <c r="O57"/>
      <c r="P57"/>
      <c r="Q57"/>
      <c r="R57"/>
    </row>
    <row r="58" spans="2:18" x14ac:dyDescent="0.25">
      <c r="B58"/>
      <c r="C58"/>
      <c r="D58"/>
      <c r="E58"/>
      <c r="F58"/>
      <c r="G58"/>
      <c r="H58"/>
      <c r="I58"/>
      <c r="J58"/>
      <c r="K58"/>
      <c r="L58"/>
      <c r="M58"/>
      <c r="N58"/>
      <c r="O58"/>
      <c r="P58"/>
      <c r="Q58"/>
      <c r="R58"/>
    </row>
    <row r="59" spans="2:18" x14ac:dyDescent="0.25">
      <c r="B59"/>
      <c r="C59"/>
      <c r="D59"/>
      <c r="E59"/>
      <c r="F59"/>
      <c r="G59"/>
      <c r="H59"/>
      <c r="I59"/>
      <c r="J59"/>
      <c r="K59"/>
      <c r="L59"/>
      <c r="M59"/>
      <c r="N59"/>
      <c r="O59"/>
      <c r="P59"/>
      <c r="Q59"/>
      <c r="R59"/>
    </row>
    <row r="60" spans="2:18" x14ac:dyDescent="0.25">
      <c r="B60"/>
      <c r="C60"/>
      <c r="D60"/>
      <c r="E60"/>
      <c r="F60"/>
      <c r="G60"/>
      <c r="H60"/>
      <c r="I60"/>
      <c r="J60"/>
      <c r="K60"/>
      <c r="L60"/>
      <c r="M60"/>
      <c r="N60"/>
      <c r="O60"/>
      <c r="P60"/>
      <c r="Q60"/>
      <c r="R60"/>
    </row>
    <row r="61" spans="2:18" x14ac:dyDescent="0.25">
      <c r="B61"/>
      <c r="C61"/>
      <c r="D61"/>
      <c r="E61"/>
      <c r="F61"/>
      <c r="G61"/>
      <c r="H61"/>
      <c r="I61"/>
      <c r="J61"/>
      <c r="K61"/>
      <c r="L61"/>
      <c r="M61"/>
      <c r="N61"/>
      <c r="O61"/>
      <c r="P61"/>
      <c r="Q61"/>
      <c r="R61"/>
    </row>
    <row r="62" spans="2:18" x14ac:dyDescent="0.25">
      <c r="B62"/>
      <c r="C62"/>
      <c r="D62"/>
      <c r="E62"/>
      <c r="F62"/>
      <c r="G62"/>
      <c r="H62"/>
      <c r="I62"/>
      <c r="J62"/>
      <c r="K62"/>
      <c r="L62"/>
      <c r="M62"/>
      <c r="N62"/>
      <c r="O62"/>
      <c r="P62"/>
      <c r="Q62"/>
      <c r="R62"/>
    </row>
    <row r="63" spans="2:18" x14ac:dyDescent="0.25">
      <c r="B63"/>
      <c r="C63"/>
      <c r="D63"/>
      <c r="E63"/>
      <c r="F63"/>
      <c r="G63"/>
      <c r="H63"/>
      <c r="I63"/>
      <c r="J63"/>
      <c r="K63"/>
      <c r="L63"/>
      <c r="M63"/>
      <c r="N63"/>
      <c r="O63"/>
      <c r="P63"/>
      <c r="Q63"/>
      <c r="R63"/>
    </row>
    <row r="64" spans="2:18" x14ac:dyDescent="0.25">
      <c r="B64"/>
      <c r="C64"/>
      <c r="D64"/>
      <c r="E64"/>
      <c r="F64"/>
      <c r="G64"/>
      <c r="H64"/>
      <c r="I64"/>
      <c r="J64"/>
      <c r="K64"/>
      <c r="L64"/>
      <c r="M64"/>
      <c r="N64"/>
      <c r="O64"/>
      <c r="P64"/>
      <c r="Q64"/>
      <c r="R64"/>
    </row>
    <row r="65" spans="2:18" x14ac:dyDescent="0.25">
      <c r="B65"/>
      <c r="C65"/>
      <c r="D65"/>
      <c r="E65"/>
      <c r="F65"/>
      <c r="G65"/>
      <c r="H65"/>
      <c r="I65"/>
      <c r="J65"/>
      <c r="K65"/>
      <c r="L65"/>
      <c r="M65"/>
      <c r="N65"/>
      <c r="O65"/>
      <c r="P65"/>
      <c r="Q65"/>
      <c r="R65"/>
    </row>
    <row r="66" spans="2:18" x14ac:dyDescent="0.25">
      <c r="B66"/>
      <c r="C66"/>
      <c r="D66"/>
      <c r="E66"/>
      <c r="F66"/>
      <c r="G66"/>
      <c r="H66"/>
      <c r="I66"/>
      <c r="J66"/>
      <c r="K66"/>
      <c r="L66"/>
      <c r="M66"/>
      <c r="N66"/>
      <c r="O66"/>
      <c r="P66"/>
      <c r="Q66"/>
      <c r="R66"/>
    </row>
    <row r="67" spans="2:18" x14ac:dyDescent="0.25">
      <c r="B67"/>
      <c r="C67"/>
      <c r="D67"/>
      <c r="E67"/>
      <c r="F67"/>
      <c r="G67"/>
      <c r="H67"/>
      <c r="I67"/>
      <c r="J67"/>
      <c r="K67"/>
      <c r="L67"/>
      <c r="M67"/>
      <c r="N67"/>
      <c r="O67"/>
      <c r="P67"/>
      <c r="Q67"/>
      <c r="R67"/>
    </row>
    <row r="68" spans="2:18" x14ac:dyDescent="0.25">
      <c r="B68"/>
      <c r="C68"/>
      <c r="D68"/>
      <c r="E68"/>
      <c r="F68"/>
      <c r="G68"/>
      <c r="H68"/>
      <c r="I68"/>
      <c r="J68"/>
      <c r="K68"/>
      <c r="L68"/>
      <c r="M68"/>
      <c r="N68"/>
      <c r="O68"/>
      <c r="P68"/>
      <c r="Q68"/>
      <c r="R68"/>
    </row>
    <row r="69" spans="2:18" x14ac:dyDescent="0.25">
      <c r="B69"/>
      <c r="C69"/>
      <c r="D69"/>
      <c r="E69"/>
      <c r="F69"/>
      <c r="G69"/>
      <c r="H69"/>
      <c r="I69"/>
      <c r="J69"/>
      <c r="K69"/>
      <c r="L69"/>
      <c r="M69"/>
      <c r="N69"/>
      <c r="O69"/>
      <c r="P69"/>
      <c r="Q69"/>
      <c r="R69"/>
    </row>
    <row r="70" spans="2:18" x14ac:dyDescent="0.25">
      <c r="B70"/>
      <c r="C70"/>
      <c r="D70"/>
      <c r="E70"/>
      <c r="F70"/>
      <c r="G70"/>
      <c r="H70"/>
      <c r="I70"/>
      <c r="J70"/>
      <c r="K70"/>
      <c r="L70"/>
      <c r="M70"/>
      <c r="N70"/>
      <c r="O70"/>
      <c r="P70"/>
      <c r="Q70"/>
      <c r="R70"/>
    </row>
    <row r="71" spans="2:18" x14ac:dyDescent="0.25">
      <c r="B71"/>
      <c r="C71"/>
      <c r="D71"/>
      <c r="E71"/>
      <c r="F71"/>
      <c r="G71"/>
      <c r="H71"/>
      <c r="I71"/>
      <c r="J71"/>
      <c r="K71"/>
      <c r="L71"/>
      <c r="M71"/>
      <c r="N71"/>
      <c r="O71"/>
      <c r="P71"/>
      <c r="Q71"/>
      <c r="R71"/>
    </row>
    <row r="72" spans="2:18" x14ac:dyDescent="0.25">
      <c r="B72"/>
      <c r="C72"/>
      <c r="D72"/>
      <c r="E72"/>
      <c r="F72"/>
      <c r="G72"/>
      <c r="H72"/>
      <c r="I72"/>
      <c r="J72"/>
      <c r="K72"/>
      <c r="L72"/>
      <c r="M72"/>
      <c r="N72"/>
      <c r="O72"/>
      <c r="P72"/>
      <c r="Q72"/>
      <c r="R72"/>
    </row>
    <row r="73" spans="2:18" x14ac:dyDescent="0.25">
      <c r="B73"/>
      <c r="C73"/>
      <c r="D73"/>
      <c r="E73"/>
      <c r="F73"/>
      <c r="G73"/>
      <c r="H73"/>
      <c r="I73"/>
      <c r="J73"/>
      <c r="K73"/>
      <c r="L73"/>
      <c r="M73"/>
      <c r="N73"/>
      <c r="O73"/>
      <c r="P73"/>
      <c r="Q73"/>
      <c r="R73"/>
    </row>
    <row r="74" spans="2:18" x14ac:dyDescent="0.25">
      <c r="B74"/>
      <c r="C74"/>
      <c r="D74"/>
      <c r="E74"/>
      <c r="F74"/>
      <c r="G74"/>
      <c r="H74"/>
      <c r="I74"/>
      <c r="J74"/>
      <c r="K74"/>
      <c r="L74"/>
      <c r="M74"/>
      <c r="N74"/>
      <c r="O74"/>
      <c r="P74"/>
      <c r="Q74"/>
      <c r="R74"/>
    </row>
    <row r="75" spans="2:18" x14ac:dyDescent="0.25">
      <c r="B75"/>
      <c r="C75"/>
      <c r="D75"/>
      <c r="E75"/>
      <c r="F75"/>
      <c r="G75"/>
      <c r="H75"/>
      <c r="I75"/>
      <c r="J75"/>
      <c r="K75"/>
      <c r="L75"/>
      <c r="M75"/>
      <c r="N75"/>
      <c r="O75"/>
      <c r="P75"/>
      <c r="Q75"/>
      <c r="R75"/>
    </row>
    <row r="76" spans="2:18" x14ac:dyDescent="0.25">
      <c r="B76"/>
      <c r="C76"/>
      <c r="D76"/>
      <c r="E76"/>
      <c r="F76"/>
      <c r="G76"/>
      <c r="H76"/>
      <c r="I76"/>
      <c r="J76"/>
      <c r="K76"/>
      <c r="L76"/>
      <c r="M76"/>
      <c r="N76"/>
      <c r="O76"/>
      <c r="P76"/>
      <c r="Q76"/>
      <c r="R76"/>
    </row>
  </sheetData>
  <conditionalFormatting sqref="U7">
    <cfRule type="iconSet" priority="1">
      <iconSet iconSet="3Symbols">
        <cfvo type="percent" val="0"/>
        <cfvo type="num" val="0.9"/>
        <cfvo type="num" val="0.95"/>
      </iconSet>
    </cfRule>
  </conditionalFormatting>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F7C94-9834-4981-A06B-C9E3CDC9D30F}">
  <sheetPr codeName="Sheet11"/>
  <dimension ref="B1:F13"/>
  <sheetViews>
    <sheetView showGridLines="0" workbookViewId="0">
      <selection activeCell="B4" sqref="B4"/>
    </sheetView>
  </sheetViews>
  <sheetFormatPr defaultRowHeight="15" x14ac:dyDescent="0.25"/>
  <cols>
    <col min="1" max="1" width="2.125" style="2" customWidth="1"/>
    <col min="2" max="2" width="18.625" style="2" customWidth="1"/>
    <col min="3" max="5" width="13.125" style="2" customWidth="1"/>
    <col min="6" max="6" width="9.5" style="2" bestFit="1" customWidth="1"/>
    <col min="7" max="16384" width="9" style="2"/>
  </cols>
  <sheetData>
    <row r="1" spans="2:6" ht="23.25" x14ac:dyDescent="0.35">
      <c r="B1" s="10" t="s">
        <v>153</v>
      </c>
      <c r="C1" s="10"/>
      <c r="D1" s="10"/>
      <c r="E1" s="22"/>
    </row>
    <row r="3" spans="2:6" x14ac:dyDescent="0.25">
      <c r="B3" s="14" t="s">
        <v>150</v>
      </c>
      <c r="C3" s="3" t="s">
        <v>151</v>
      </c>
      <c r="D3" s="24" t="s">
        <v>149</v>
      </c>
      <c r="E3" s="3" t="s">
        <v>157</v>
      </c>
      <c r="F3" s="3" t="s">
        <v>168</v>
      </c>
    </row>
    <row r="4" spans="2:6" x14ac:dyDescent="0.25">
      <c r="B4" s="2" t="s">
        <v>15</v>
      </c>
      <c r="C4" s="15">
        <v>5750</v>
      </c>
      <c r="D4" s="16">
        <f>tbl_Goals[[#This Row],[Sales Goal]]/SUM(tbl_Goals[Sales Goal])</f>
        <v>5.0695632240658782E-2</v>
      </c>
      <c r="E4" s="15">
        <f>tbl_Goals[[#This Row],[Sales Goal]]/12</f>
        <v>479.16666666666669</v>
      </c>
      <c r="F4" s="15">
        <f>tbl_Goals[[#This Row],[Monthly Goal]]*MONTH(MAX(tbl_Sales[Order Date]))</f>
        <v>2875</v>
      </c>
    </row>
    <row r="5" spans="2:6" x14ac:dyDescent="0.25">
      <c r="B5" s="2" t="s">
        <v>80</v>
      </c>
      <c r="C5" s="15">
        <v>9982</v>
      </c>
      <c r="D5" s="16">
        <f>tbl_Goals[[#This Row],[Sales Goal]]/SUM(tbl_Goals[Sales Goal])</f>
        <v>8.8007617569783633E-2</v>
      </c>
      <c r="E5" s="15">
        <f>tbl_Goals[[#This Row],[Sales Goal]]/12</f>
        <v>831.83333333333337</v>
      </c>
      <c r="F5" s="15">
        <f>tbl_Goals[[#This Row],[Monthly Goal]]*MONTH(MAX(tbl_Sales[Order Date]))</f>
        <v>4991</v>
      </c>
    </row>
    <row r="6" spans="2:6" x14ac:dyDescent="0.25">
      <c r="B6" s="2" t="s">
        <v>38</v>
      </c>
      <c r="C6" s="15">
        <v>24924</v>
      </c>
      <c r="D6" s="16">
        <f>tbl_Goals[[#This Row],[Sales Goal]]/SUM(tbl_Goals[Sales Goal])</f>
        <v>0.21974572834194425</v>
      </c>
      <c r="E6" s="15">
        <f>tbl_Goals[[#This Row],[Sales Goal]]/12</f>
        <v>2077</v>
      </c>
      <c r="F6" s="15">
        <f>tbl_Goals[[#This Row],[Monthly Goal]]*MONTH(MAX(tbl_Sales[Order Date]))</f>
        <v>12462</v>
      </c>
    </row>
    <row r="7" spans="2:6" x14ac:dyDescent="0.25">
      <c r="B7" s="2" t="s">
        <v>33</v>
      </c>
      <c r="C7" s="15">
        <v>13981</v>
      </c>
      <c r="D7" s="16">
        <f>tbl_Goals[[#This Row],[Sales Goal]]/SUM(tbl_Goals[Sales Goal])</f>
        <v>0.12326532771420007</v>
      </c>
      <c r="E7" s="15">
        <f>tbl_Goals[[#This Row],[Sales Goal]]/12</f>
        <v>1165.0833333333333</v>
      </c>
      <c r="F7" s="15">
        <f>tbl_Goals[[#This Row],[Monthly Goal]]*MONTH(MAX(tbl_Sales[Order Date]))</f>
        <v>6990.5</v>
      </c>
    </row>
    <row r="8" spans="2:6" x14ac:dyDescent="0.25">
      <c r="B8" s="2" t="s">
        <v>25</v>
      </c>
      <c r="C8" s="15">
        <v>16381</v>
      </c>
      <c r="D8" s="16">
        <f>tbl_Goals[[#This Row],[Sales Goal]]/SUM(tbl_Goals[Sales Goal])</f>
        <v>0.14442524377986635</v>
      </c>
      <c r="E8" s="15">
        <f>tbl_Goals[[#This Row],[Sales Goal]]/12</f>
        <v>1365.0833333333333</v>
      </c>
      <c r="F8" s="15">
        <f>tbl_Goals[[#This Row],[Monthly Goal]]*MONTH(MAX(tbl_Sales[Order Date]))</f>
        <v>8190.5</v>
      </c>
    </row>
    <row r="9" spans="2:6" x14ac:dyDescent="0.25">
      <c r="B9" s="2" t="s">
        <v>84</v>
      </c>
      <c r="C9" s="15">
        <v>10375</v>
      </c>
      <c r="D9" s="16">
        <f>tbl_Goals[[#This Row],[Sales Goal]]/SUM(tbl_Goals[Sales Goal])</f>
        <v>9.1472553825536498E-2</v>
      </c>
      <c r="E9" s="15">
        <f>tbl_Goals[[#This Row],[Sales Goal]]/12</f>
        <v>864.58333333333337</v>
      </c>
      <c r="F9" s="15">
        <f>tbl_Goals[[#This Row],[Monthly Goal]]*MONTH(MAX(tbl_Sales[Order Date]))</f>
        <v>5187.5</v>
      </c>
    </row>
    <row r="10" spans="2:6" x14ac:dyDescent="0.25">
      <c r="B10" s="2" t="s">
        <v>103</v>
      </c>
      <c r="C10" s="15">
        <v>23177</v>
      </c>
      <c r="D10" s="16">
        <f>tbl_Goals[[#This Row],[Sales Goal]]/SUM(tbl_Goals[Sales Goal])</f>
        <v>0.20434307277247801</v>
      </c>
      <c r="E10" s="15">
        <f>tbl_Goals[[#This Row],[Sales Goal]]/12</f>
        <v>1931.4166666666667</v>
      </c>
      <c r="F10" s="15">
        <f>tbl_Goals[[#This Row],[Monthly Goal]]*MONTH(MAX(tbl_Sales[Order Date]))</f>
        <v>11588.5</v>
      </c>
    </row>
    <row r="11" spans="2:6" x14ac:dyDescent="0.25">
      <c r="B11" s="2" t="s">
        <v>60</v>
      </c>
      <c r="C11" s="15">
        <v>8852</v>
      </c>
      <c r="D11" s="16">
        <f>tbl_Goals[[#This Row],[Sales Goal]]/SUM(tbl_Goals[Sales Goal])</f>
        <v>7.8044823755532441E-2</v>
      </c>
      <c r="E11" s="15">
        <f>tbl_Goals[[#This Row],[Sales Goal]]/12</f>
        <v>737.66666666666663</v>
      </c>
      <c r="F11" s="15">
        <f>tbl_Goals[[#This Row],[Monthly Goal]]*MONTH(MAX(tbl_Sales[Order Date]))</f>
        <v>4426</v>
      </c>
    </row>
    <row r="12" spans="2:6" x14ac:dyDescent="0.25">
      <c r="B12" s="2" t="s">
        <v>152</v>
      </c>
      <c r="C12" s="15">
        <f>SUBTOTAL(109,tbl_Goals[Sales Goal])</f>
        <v>113422</v>
      </c>
      <c r="D12" s="16">
        <f>SUBTOTAL(109,tbl_Goals[% of Total])</f>
        <v>1</v>
      </c>
      <c r="E12" s="15">
        <f>SUBTOTAL(109,tbl_Goals[Monthly Goal])</f>
        <v>9451.8333333333321</v>
      </c>
      <c r="F12" s="15">
        <f>SUBTOTAL(109,tbl_Goals[YTD Goal])</f>
        <v>56711</v>
      </c>
    </row>
    <row r="13" spans="2:6" x14ac:dyDescent="0.25">
      <c r="C13" s="17">
        <v>52062.75</v>
      </c>
      <c r="D13" s="18">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6 5 a e 8 9 e b - 2 3 2 1 - 4 2 4 9 - b 4 f c - e 9 8 3 2 1 f b 9 4 b 9 "   x m l n s = " h t t p : / / s c h e m a s . m i c r o s o f t . c o m / D a t a M a s h u p " > A A A A A B c D A A B Q S w M E F A A C A A g A b m g 5 S i b 7 p L y n A A A A + A A A A B I A H A B D b 2 5 m a W c v U G F j a 2 F n Z S 5 4 b W w g o h g A K K A U A A A A A A A A A A A A A A A A A A A A A A A A A A A A h Y 9 L C s I w G I S v U r J v X h a R 8 j d d u L U g F M V t i L E N t q k 0 q e n d X H g k r 2 B B q + 6 E 2 c z w D c w 8 b n f I x 7 a J r r p 3 p r M Z Y p i i S F v V H Y 2 t M j T 4 U 7 x C u Y C t V G d Z 6 W i C r U t H Z z J U e 3 9 J C Q k h 4 L D A X V 8 R T i k j h 2 J T q l q 3 M j b W e W m V R p / W 8 X 8 L C d i / x g i O k 0 l L x j B P G J A 5 h s L Y L 8 K n x Z g C + Q l h P T R + 6 L X Q N t 6 V Q G Y L 5 P 1 C P A F Q S w M E F A A C A A g A b m g 5 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5 o O U o o i k e 4 D g A A A B E A A A A T A B w A R m 9 y b X V s Y X M v U 2 V j d G l v b j E u b S C i G A A o o B Q A A A A A A A A A A A A A A A A A A A A A A A A A A A A r T k 0 u y c z P U w i G 0 I b W A F B L A Q I t A B Q A A g A I A G 5 o O U o m + 6 S 8 p w A A A P g A A A A S A A A A A A A A A A A A A A A A A A A A A A B D b 2 5 m a W c v U G F j a 2 F n Z S 5 4 b W x Q S w E C L Q A U A A I A C A B u a D l K D 8 r p q 6 Q A A A D p A A A A E w A A A A A A A A A A A A A A A A D z A A A A W 0 N v b n R l b n R f V H l w Z X N d L n h t b F B L A Q I t A B Q A A g A I A G 5 o O 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o D N j U l s B L S K d E g 2 s r z L F 8 A A A A A A I A A A A A A A N m A A D A A A A A E A A A A H 5 V C O k + Q b j Y h v h + X Q u d / v 8 A A A A A B I A A A K A A A A A Q A A A A e / I r k I K S 6 m P 5 r U Y v a p g B d F A A A A D F V v c i S z A 9 U v W 3 E b U V 7 i L / 8 p 8 W 0 b I 7 o O c l 0 s P m y 0 2 h X z S 5 l k T c e f v z j b 3 6 N L b 1 d i q w 5 b 9 / f l K g F B R r G 4 / t w O 4 1 Y T V 7 x A a J S s O 0 J P U r X v z W 6 B Q A A A B j 1 2 x / Q J f g r k 9 z S U q f b T C O 6 h R g d A = = < / D a t a M a s h u p > 
</file>

<file path=customXml/itemProps1.xml><?xml version="1.0" encoding="utf-8"?>
<ds:datastoreItem xmlns:ds="http://schemas.openxmlformats.org/officeDocument/2006/customXml" ds:itemID="{0BC9B4A0-A5AC-4318-93E3-19472BAABB6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Data</vt:lpstr>
      <vt:lpstr>Create a PivotTable</vt:lpstr>
      <vt:lpstr>Create copies</vt:lpstr>
      <vt:lpstr>Create PivotCharts</vt:lpstr>
      <vt:lpstr>Add Slicers &amp; Timeline</vt:lpstr>
      <vt:lpstr>Final Dashboard</vt:lpstr>
      <vt:lpstr>Top 10</vt:lpstr>
      <vt:lpstr>Monthly Sales</vt:lpstr>
      <vt:lpstr>Sales Goals</vt:lpstr>
      <vt:lpstr>'Add Slicers &amp; Timeline'!rng_MonthlyGoal</vt:lpstr>
      <vt:lpstr>'Create copies'!rng_MonthlyGoal</vt:lpstr>
      <vt:lpstr>'Create PivotCharts'!rng_MonthlyGoal</vt:lpstr>
      <vt:lpstr>rng_MonthlyGoal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Smith</dc:creator>
  <cp:lastModifiedBy>George Rigopoulos</cp:lastModifiedBy>
  <dcterms:created xsi:type="dcterms:W3CDTF">2016-04-11T17:57:26Z</dcterms:created>
  <dcterms:modified xsi:type="dcterms:W3CDTF">2025-05-31T08:59:27Z</dcterms:modified>
</cp:coreProperties>
</file>