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/>
  <mc:AlternateContent xmlns:mc="http://schemas.openxmlformats.org/markup-compatibility/2006">
    <mc:Choice Requires="x15">
      <x15ac:absPath xmlns:x15ac="http://schemas.microsoft.com/office/spreadsheetml/2010/11/ac" url="C:\Users\Arian\Desktop\"/>
    </mc:Choice>
  </mc:AlternateContent>
  <xr:revisionPtr revIDLastSave="0" documentId="13_ncr:1_{B960E646-3FF1-49A4-AC05-671816F7BC5F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 RAW ANALYTICAL DATA" sheetId="2" r:id="rId1"/>
    <sheet name="QA_QC" sheetId="1" r:id="rId2"/>
    <sheet name="FINAL RESULT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3" l="1"/>
  <c r="E3" i="3"/>
  <c r="D4" i="3"/>
  <c r="E4" i="3"/>
  <c r="D7" i="3"/>
  <c r="D8" i="3"/>
  <c r="D9" i="3"/>
  <c r="E9" i="3"/>
  <c r="D10" i="3"/>
  <c r="D13" i="3"/>
  <c r="E13" i="3"/>
  <c r="D14" i="3"/>
  <c r="E14" i="3"/>
  <c r="D16" i="3"/>
  <c r="E16" i="3"/>
  <c r="D17" i="3"/>
  <c r="E17" i="3"/>
  <c r="D18" i="3"/>
  <c r="E18" i="3"/>
  <c r="D20" i="3"/>
  <c r="E20" i="3"/>
  <c r="B28" i="1"/>
  <c r="C36" i="1"/>
  <c r="C37" i="1" s="1"/>
  <c r="B36" i="1"/>
  <c r="B37" i="1" s="1"/>
  <c r="E15" i="1" l="1"/>
  <c r="E16" i="1"/>
  <c r="E17" i="1"/>
  <c r="E18" i="1"/>
  <c r="E19" i="1"/>
  <c r="E20" i="1"/>
  <c r="E21" i="1"/>
  <c r="E22" i="1"/>
  <c r="D16" i="1"/>
  <c r="D17" i="1"/>
  <c r="D18" i="1"/>
  <c r="D19" i="1"/>
  <c r="G19" i="1" s="1"/>
  <c r="D20" i="1"/>
  <c r="D21" i="1"/>
  <c r="D15" i="1"/>
  <c r="D22" i="1"/>
  <c r="D3" i="1"/>
  <c r="E3" i="1"/>
  <c r="F3" i="1" s="1"/>
  <c r="D4" i="1"/>
  <c r="E4" i="1"/>
  <c r="D5" i="1"/>
  <c r="E5" i="1"/>
  <c r="D6" i="1"/>
  <c r="E6" i="1"/>
  <c r="D7" i="1"/>
  <c r="E7" i="1"/>
  <c r="F7" i="1" s="1"/>
  <c r="D8" i="1"/>
  <c r="E8" i="1"/>
  <c r="D9" i="1"/>
  <c r="E9" i="1"/>
  <c r="G16" i="1" l="1"/>
  <c r="G22" i="1"/>
  <c r="G15" i="1"/>
  <c r="G18" i="1"/>
  <c r="F20" i="1"/>
  <c r="G20" i="1"/>
  <c r="F17" i="1"/>
  <c r="G17" i="1"/>
  <c r="G7" i="1"/>
  <c r="H7" i="1" s="1"/>
  <c r="G5" i="1"/>
  <c r="G3" i="1"/>
  <c r="G9" i="1"/>
  <c r="G8" i="1"/>
  <c r="G6" i="1"/>
  <c r="G4" i="1"/>
  <c r="G21" i="1"/>
  <c r="C28" i="1" s="1"/>
  <c r="F15" i="1"/>
  <c r="F9" i="1"/>
  <c r="F8" i="1"/>
  <c r="F6" i="1"/>
  <c r="F4" i="1"/>
  <c r="F5" i="1"/>
  <c r="F18" i="1"/>
  <c r="F22" i="1"/>
  <c r="F21" i="1"/>
  <c r="F19" i="1"/>
  <c r="F16" i="1"/>
  <c r="H22" i="1" l="1"/>
  <c r="H4" i="1"/>
  <c r="H18" i="1"/>
  <c r="H17" i="1"/>
  <c r="H3" i="1"/>
  <c r="H20" i="1"/>
  <c r="H6" i="1"/>
  <c r="H15" i="1"/>
  <c r="H8" i="1"/>
  <c r="H21" i="1"/>
  <c r="H5" i="1"/>
  <c r="H9" i="1"/>
  <c r="H19" i="1"/>
  <c r="H16" i="1"/>
  <c r="H10" i="1" l="1"/>
  <c r="H23" i="1"/>
</calcChain>
</file>

<file path=xl/sharedStrings.xml><?xml version="1.0" encoding="utf-8"?>
<sst xmlns="http://schemas.openxmlformats.org/spreadsheetml/2006/main" count="188" uniqueCount="98">
  <si>
    <t>ΔΕΙΓΜΑ</t>
  </si>
  <si>
    <t>%RPD</t>
  </si>
  <si>
    <t>CC1</t>
  </si>
  <si>
    <t>CC2</t>
  </si>
  <si>
    <t>SL3</t>
  </si>
  <si>
    <t>SL5</t>
  </si>
  <si>
    <t>C4</t>
  </si>
  <si>
    <t>C5</t>
  </si>
  <si>
    <t>GM1</t>
  </si>
  <si>
    <t>GM4</t>
  </si>
  <si>
    <t>HRM1 (f2)</t>
  </si>
  <si>
    <t>HRM1 (f1)</t>
  </si>
  <si>
    <t>Pb</t>
  </si>
  <si>
    <t>Zn</t>
  </si>
  <si>
    <t>Α (mg/L)</t>
  </si>
  <si>
    <t>B (mg/L)</t>
  </si>
  <si>
    <t>A (mg/kg)</t>
  </si>
  <si>
    <t>Β (mg/kg)</t>
  </si>
  <si>
    <t>Diff (mg/kg)</t>
  </si>
  <si>
    <t>Mean (mg/kg)</t>
  </si>
  <si>
    <r>
      <t>ACC</t>
    </r>
    <r>
      <rPr>
        <i/>
        <sz val="8"/>
        <color theme="1"/>
        <rFont val="Calibri"/>
        <family val="2"/>
        <scheme val="minor"/>
      </rPr>
      <t>HRM1</t>
    </r>
  </si>
  <si>
    <t>Pb (μg/g)</t>
  </si>
  <si>
    <t>Zn (μg/g)</t>
  </si>
  <si>
    <t>fluid 1</t>
  </si>
  <si>
    <t>%bias</t>
  </si>
  <si>
    <t xml:space="preserve">CC1 a </t>
  </si>
  <si>
    <t>SL4</t>
  </si>
  <si>
    <t>BLANK</t>
  </si>
  <si>
    <t xml:space="preserve">HRM1 </t>
  </si>
  <si>
    <t>GM2</t>
  </si>
  <si>
    <t>CC2 a</t>
  </si>
  <si>
    <t>SL3 b</t>
  </si>
  <si>
    <t xml:space="preserve">C4 a </t>
  </si>
  <si>
    <t>SL 1</t>
  </si>
  <si>
    <t>CC2 b</t>
  </si>
  <si>
    <t xml:space="preserve">GM4 b </t>
  </si>
  <si>
    <t>GM5</t>
  </si>
  <si>
    <t>C2</t>
  </si>
  <si>
    <t>SL5 a</t>
  </si>
  <si>
    <t>CC1 b</t>
  </si>
  <si>
    <t>C5 b</t>
  </si>
  <si>
    <t>GM3</t>
  </si>
  <si>
    <t>SL2</t>
  </si>
  <si>
    <t>GM1 a</t>
  </si>
  <si>
    <t>CC3</t>
  </si>
  <si>
    <t>GM4 a</t>
  </si>
  <si>
    <t>C3</t>
  </si>
  <si>
    <t>CC5</t>
  </si>
  <si>
    <t>C5 a</t>
  </si>
  <si>
    <t>SL3 a</t>
  </si>
  <si>
    <t>C4 b</t>
  </si>
  <si>
    <t>GM1 b</t>
  </si>
  <si>
    <t>SL5 b</t>
  </si>
  <si>
    <t>C1</t>
  </si>
  <si>
    <t>CC4</t>
  </si>
  <si>
    <t>Αρ. Σωλ.</t>
  </si>
  <si>
    <t>pH</t>
  </si>
  <si>
    <t>Pb (mg/L)</t>
  </si>
  <si>
    <t>Zn(mg/L)</t>
  </si>
  <si>
    <t>Δείγμα</t>
  </si>
  <si>
    <t>Crust</t>
  </si>
  <si>
    <t>SL1</t>
  </si>
  <si>
    <t>CCC1</t>
  </si>
  <si>
    <t>CCC2</t>
  </si>
  <si>
    <t>CCC3</t>
  </si>
  <si>
    <t>CCC4</t>
  </si>
  <si>
    <t>CCC5</t>
  </si>
  <si>
    <t>CCC6</t>
  </si>
  <si>
    <t>CCC7</t>
  </si>
  <si>
    <t>CCC8</t>
  </si>
  <si>
    <t>CCC9</t>
  </si>
  <si>
    <t>CCC10</t>
  </si>
  <si>
    <t>**0.34</t>
  </si>
  <si>
    <t>*1.05</t>
  </si>
  <si>
    <t>*2.02</t>
  </si>
  <si>
    <t>*0.34</t>
  </si>
  <si>
    <t>**0.62</t>
  </si>
  <si>
    <t>*0.31</t>
  </si>
  <si>
    <t>*0.39</t>
  </si>
  <si>
    <t>*1.34</t>
  </si>
  <si>
    <t>*1.86</t>
  </si>
  <si>
    <t>*2</t>
  </si>
  <si>
    <t>*2.13</t>
  </si>
  <si>
    <t>*1.11</t>
  </si>
  <si>
    <t>*1.31</t>
  </si>
  <si>
    <t>Zn (mg/L)</t>
  </si>
  <si>
    <t>DL</t>
  </si>
  <si>
    <t>Fluid</t>
  </si>
  <si>
    <t>TCLP (modified) - Kavodokanos Samples Lavrion 2019. (2g solid, 40 ml extraction fluid)</t>
  </si>
  <si>
    <t>Βαθμονόμηση ΑΑS</t>
  </si>
  <si>
    <t>*αραίωση x10</t>
  </si>
  <si>
    <t>**αραίωσηx100</t>
  </si>
  <si>
    <t>SD</t>
  </si>
  <si>
    <t>Average %RPD</t>
  </si>
  <si>
    <t>&lt;DL</t>
  </si>
  <si>
    <t>Pb mg/kg</t>
  </si>
  <si>
    <t>Zn mg/kg</t>
  </si>
  <si>
    <t>CORE samples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</si>
</sst>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0.0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/>
    <xf numFmtId="2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16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Alignment="1">
      <alignment horizontal="center" wrapText="1"/>
    </xf>
    <xf numFmtId="2" fontId="4" fillId="0" borderId="0" xfId="0" applyNumberFormat="1" applyFont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43E90-BB7F-4299-8351-F8AFA141E154}">
  <dimension ref="A1:O41"/>
  <sheetViews>
    <sheetView workbookViewId="0">
      <selection activeCell="K2" sqref="K2:L33"/>
    </sheetView>
  </sheetViews>
  <sheetFormatPr defaultRowHeight="15" x14ac:dyDescent="0.25"/>
  <cols>
    <col min="1" max="1" width="11" bestFit="1" customWidth="1"/>
    <col min="14" max="14" width="14.28515625" customWidth="1"/>
  </cols>
  <sheetData>
    <row r="1" spans="1:15" x14ac:dyDescent="0.25">
      <c r="A1" s="10" t="s">
        <v>88</v>
      </c>
    </row>
    <row r="2" spans="1:15" ht="45" x14ac:dyDescent="0.25">
      <c r="A2" s="3" t="s">
        <v>59</v>
      </c>
      <c r="B2" s="5" t="s">
        <v>55</v>
      </c>
      <c r="C2" s="5" t="s">
        <v>87</v>
      </c>
      <c r="D2" s="5" t="s">
        <v>57</v>
      </c>
      <c r="E2" s="5" t="s">
        <v>58</v>
      </c>
      <c r="F2" s="7" t="s">
        <v>58</v>
      </c>
      <c r="K2" s="5" t="s">
        <v>59</v>
      </c>
      <c r="L2" s="5" t="s">
        <v>56</v>
      </c>
      <c r="N2" s="17" t="s">
        <v>89</v>
      </c>
      <c r="O2" s="1"/>
    </row>
    <row r="3" spans="1:15" x14ac:dyDescent="0.25">
      <c r="A3" s="3" t="s">
        <v>27</v>
      </c>
      <c r="B3" s="1">
        <v>3</v>
      </c>
      <c r="C3" s="1">
        <v>1</v>
      </c>
      <c r="D3" s="5">
        <v>0.06</v>
      </c>
      <c r="E3" s="1">
        <v>0.04</v>
      </c>
      <c r="F3" s="7">
        <v>0.04</v>
      </c>
      <c r="K3" s="1" t="s">
        <v>60</v>
      </c>
      <c r="L3" s="5">
        <v>7.0309999999999997</v>
      </c>
      <c r="N3" s="1" t="s">
        <v>57</v>
      </c>
      <c r="O3" s="1" t="s">
        <v>85</v>
      </c>
    </row>
    <row r="4" spans="1:15" x14ac:dyDescent="0.25">
      <c r="A4" s="3" t="s">
        <v>27</v>
      </c>
      <c r="B4" s="1">
        <v>12</v>
      </c>
      <c r="C4" s="1">
        <v>2</v>
      </c>
      <c r="D4" s="5">
        <v>0.04</v>
      </c>
      <c r="E4" s="1">
        <v>-0.03</v>
      </c>
      <c r="F4" s="7">
        <v>-0.03</v>
      </c>
      <c r="K4" s="1" t="s">
        <v>53</v>
      </c>
      <c r="L4" s="5">
        <v>8.67</v>
      </c>
      <c r="N4" s="1">
        <v>0</v>
      </c>
      <c r="O4" s="1">
        <v>0</v>
      </c>
    </row>
    <row r="5" spans="1:15" x14ac:dyDescent="0.25">
      <c r="A5" s="3" t="s">
        <v>27</v>
      </c>
      <c r="B5" s="1">
        <v>27</v>
      </c>
      <c r="C5" s="1">
        <v>1</v>
      </c>
      <c r="D5" s="5">
        <v>0.03</v>
      </c>
      <c r="E5" s="7">
        <v>0.03</v>
      </c>
      <c r="F5" s="7">
        <v>0.03</v>
      </c>
      <c r="K5" s="5" t="s">
        <v>37</v>
      </c>
      <c r="L5" s="5">
        <v>6.22</v>
      </c>
      <c r="N5" s="1">
        <v>2.5</v>
      </c>
      <c r="O5" s="1">
        <v>0.5</v>
      </c>
    </row>
    <row r="6" spans="1:15" x14ac:dyDescent="0.25">
      <c r="A6" s="3" t="s">
        <v>27</v>
      </c>
      <c r="B6" s="1">
        <v>33</v>
      </c>
      <c r="C6" s="1">
        <v>2</v>
      </c>
      <c r="D6" s="5">
        <v>-0.02</v>
      </c>
      <c r="E6" s="7">
        <v>0.01</v>
      </c>
      <c r="F6" s="7">
        <v>0.01</v>
      </c>
      <c r="K6" s="5" t="s">
        <v>46</v>
      </c>
      <c r="L6" s="5">
        <v>4.16</v>
      </c>
      <c r="N6" s="1">
        <v>5</v>
      </c>
      <c r="O6" s="1">
        <v>1</v>
      </c>
    </row>
    <row r="7" spans="1:15" x14ac:dyDescent="0.25">
      <c r="A7" s="3" t="s">
        <v>53</v>
      </c>
      <c r="B7" s="1">
        <v>35</v>
      </c>
      <c r="C7" s="1">
        <v>1</v>
      </c>
      <c r="D7" s="5">
        <v>0.09</v>
      </c>
      <c r="E7" s="7">
        <v>0</v>
      </c>
      <c r="F7" s="7">
        <v>0</v>
      </c>
      <c r="K7" s="5" t="s">
        <v>6</v>
      </c>
      <c r="L7" s="5">
        <v>7.1520000000000001</v>
      </c>
      <c r="N7" s="1">
        <v>10</v>
      </c>
      <c r="O7" s="1">
        <v>2.5</v>
      </c>
    </row>
    <row r="8" spans="1:15" x14ac:dyDescent="0.25">
      <c r="A8" s="3" t="s">
        <v>37</v>
      </c>
      <c r="B8" s="1">
        <v>15</v>
      </c>
      <c r="C8" s="1">
        <v>1</v>
      </c>
      <c r="D8" s="5">
        <v>0.15</v>
      </c>
      <c r="E8" s="7" t="s">
        <v>76</v>
      </c>
      <c r="F8" s="7">
        <v>62</v>
      </c>
      <c r="K8" s="5" t="s">
        <v>7</v>
      </c>
      <c r="L8" s="5">
        <v>6.9219999999999997</v>
      </c>
    </row>
    <row r="9" spans="1:15" x14ac:dyDescent="0.25">
      <c r="A9" s="3" t="s">
        <v>46</v>
      </c>
      <c r="B9" s="1">
        <v>25</v>
      </c>
      <c r="C9" s="1">
        <v>1</v>
      </c>
      <c r="D9" s="5">
        <v>0.13</v>
      </c>
      <c r="E9" s="7" t="s">
        <v>82</v>
      </c>
      <c r="F9" s="7">
        <v>21.3</v>
      </c>
      <c r="K9" s="1" t="s">
        <v>2</v>
      </c>
      <c r="L9" s="5">
        <v>8.0299999999999994</v>
      </c>
    </row>
    <row r="10" spans="1:15" x14ac:dyDescent="0.25">
      <c r="A10" s="3" t="s">
        <v>32</v>
      </c>
      <c r="B10" s="1">
        <v>8</v>
      </c>
      <c r="C10" s="1">
        <v>1</v>
      </c>
      <c r="D10" s="5">
        <v>0.11</v>
      </c>
      <c r="E10" s="7">
        <v>0.04</v>
      </c>
      <c r="F10" s="7">
        <v>0.04</v>
      </c>
      <c r="K10" s="5" t="s">
        <v>3</v>
      </c>
      <c r="L10" s="5">
        <v>7.2619999999999996</v>
      </c>
    </row>
    <row r="11" spans="1:15" x14ac:dyDescent="0.25">
      <c r="A11" s="3" t="s">
        <v>50</v>
      </c>
      <c r="B11" s="1">
        <v>30</v>
      </c>
      <c r="C11" s="1">
        <v>1</v>
      </c>
      <c r="D11" s="5">
        <v>0.12</v>
      </c>
      <c r="E11" s="7">
        <v>0.01</v>
      </c>
      <c r="F11" s="7">
        <v>0.01</v>
      </c>
      <c r="K11" s="5" t="s">
        <v>44</v>
      </c>
      <c r="L11" s="5">
        <v>7.3529999999999998</v>
      </c>
    </row>
    <row r="12" spans="1:15" x14ac:dyDescent="0.25">
      <c r="A12" s="3" t="s">
        <v>48</v>
      </c>
      <c r="B12" s="1">
        <v>28</v>
      </c>
      <c r="C12" s="1">
        <v>1</v>
      </c>
      <c r="D12" s="5">
        <v>0.14000000000000001</v>
      </c>
      <c r="E12" s="7">
        <v>0.79</v>
      </c>
      <c r="F12" s="7">
        <v>0.79</v>
      </c>
      <c r="K12" s="5" t="s">
        <v>54</v>
      </c>
      <c r="L12" s="5">
        <v>6.835</v>
      </c>
    </row>
    <row r="13" spans="1:15" x14ac:dyDescent="0.25">
      <c r="A13" s="3" t="s">
        <v>40</v>
      </c>
      <c r="B13" s="1">
        <v>19</v>
      </c>
      <c r="C13" s="1">
        <v>1</v>
      </c>
      <c r="D13" s="5">
        <v>0.13</v>
      </c>
      <c r="E13" s="7">
        <v>0.8</v>
      </c>
      <c r="F13" s="7">
        <v>0.8</v>
      </c>
      <c r="K13" s="5" t="s">
        <v>47</v>
      </c>
      <c r="L13" s="5">
        <v>7.86</v>
      </c>
    </row>
    <row r="14" spans="1:15" x14ac:dyDescent="0.25">
      <c r="A14" s="3" t="s">
        <v>25</v>
      </c>
      <c r="B14" s="1">
        <v>1</v>
      </c>
      <c r="C14" s="1">
        <v>1</v>
      </c>
      <c r="D14" s="5">
        <v>0.14000000000000001</v>
      </c>
      <c r="E14" s="7">
        <v>0.04</v>
      </c>
      <c r="F14" s="7">
        <v>0.04</v>
      </c>
      <c r="K14" s="1" t="s">
        <v>61</v>
      </c>
      <c r="L14" s="5">
        <v>7.0620000000000003</v>
      </c>
    </row>
    <row r="15" spans="1:15" x14ac:dyDescent="0.25">
      <c r="A15" s="3" t="s">
        <v>39</v>
      </c>
      <c r="B15" s="1">
        <v>17</v>
      </c>
      <c r="C15" s="1">
        <v>1</v>
      </c>
      <c r="D15" s="5">
        <v>0.1</v>
      </c>
      <c r="E15" s="7">
        <v>0</v>
      </c>
      <c r="F15" s="7">
        <v>0</v>
      </c>
      <c r="K15" s="5" t="s">
        <v>42</v>
      </c>
      <c r="L15" s="5">
        <v>6.78</v>
      </c>
    </row>
    <row r="16" spans="1:15" x14ac:dyDescent="0.25">
      <c r="A16" s="3" t="s">
        <v>30</v>
      </c>
      <c r="B16" s="1">
        <v>6</v>
      </c>
      <c r="C16" s="1">
        <v>1</v>
      </c>
      <c r="D16" s="5">
        <v>0.11</v>
      </c>
      <c r="E16" s="7">
        <v>0.17</v>
      </c>
      <c r="F16" s="7">
        <v>0.17</v>
      </c>
      <c r="K16" s="5" t="s">
        <v>4</v>
      </c>
      <c r="L16" s="5">
        <v>1.972</v>
      </c>
    </row>
    <row r="17" spans="1:12" x14ac:dyDescent="0.25">
      <c r="A17" s="3" t="s">
        <v>34</v>
      </c>
      <c r="B17" s="1">
        <v>10</v>
      </c>
      <c r="C17" s="1">
        <v>1</v>
      </c>
      <c r="D17" s="5">
        <v>0.1</v>
      </c>
      <c r="E17" s="7">
        <v>0.15</v>
      </c>
      <c r="F17" s="7">
        <v>0.15</v>
      </c>
      <c r="K17" s="5" t="s">
        <v>26</v>
      </c>
      <c r="L17" s="5">
        <v>7.2149999999999999</v>
      </c>
    </row>
    <row r="18" spans="1:12" x14ac:dyDescent="0.25">
      <c r="A18" s="3" t="s">
        <v>44</v>
      </c>
      <c r="B18" s="1">
        <v>23</v>
      </c>
      <c r="C18" s="1">
        <v>1</v>
      </c>
      <c r="D18" s="5">
        <v>0.11</v>
      </c>
      <c r="E18" s="7" t="s">
        <v>80</v>
      </c>
      <c r="F18" s="7">
        <v>18.600000000000001</v>
      </c>
      <c r="K18" s="5" t="s">
        <v>5</v>
      </c>
      <c r="L18" s="5">
        <v>2.7120000000000002</v>
      </c>
    </row>
    <row r="19" spans="1:12" x14ac:dyDescent="0.25">
      <c r="A19" s="3" t="s">
        <v>54</v>
      </c>
      <c r="B19" s="1">
        <v>36</v>
      </c>
      <c r="C19" s="1">
        <v>1</v>
      </c>
      <c r="D19" s="5">
        <v>0.11</v>
      </c>
      <c r="E19" s="7">
        <v>0.03</v>
      </c>
      <c r="F19" s="7">
        <v>0.03</v>
      </c>
      <c r="K19" s="1" t="s">
        <v>8</v>
      </c>
      <c r="L19" s="5">
        <v>8.6760000000000002</v>
      </c>
    </row>
    <row r="20" spans="1:12" x14ac:dyDescent="0.25">
      <c r="A20" s="3" t="s">
        <v>47</v>
      </c>
      <c r="B20" s="1">
        <v>26</v>
      </c>
      <c r="C20" s="1">
        <v>1</v>
      </c>
      <c r="D20" s="5">
        <v>0.08</v>
      </c>
      <c r="E20" s="7">
        <v>7.0000000000000007E-2</v>
      </c>
      <c r="F20" s="7">
        <v>7.0000000000000007E-2</v>
      </c>
      <c r="K20" s="5" t="s">
        <v>29</v>
      </c>
      <c r="L20" s="5">
        <v>8.6310000000000002</v>
      </c>
    </row>
    <row r="21" spans="1:12" x14ac:dyDescent="0.25">
      <c r="A21" s="3" t="s">
        <v>43</v>
      </c>
      <c r="B21" s="1">
        <v>22</v>
      </c>
      <c r="C21" s="1">
        <v>2</v>
      </c>
      <c r="D21" s="5">
        <v>1.1299999999999999</v>
      </c>
      <c r="E21" s="7" t="s">
        <v>79</v>
      </c>
      <c r="F21" s="7">
        <v>13.4</v>
      </c>
      <c r="K21" s="5" t="s">
        <v>41</v>
      </c>
      <c r="L21" s="5">
        <v>8.5489999999999995</v>
      </c>
    </row>
    <row r="22" spans="1:12" x14ac:dyDescent="0.25">
      <c r="A22" s="3" t="s">
        <v>51</v>
      </c>
      <c r="B22" s="1">
        <v>31</v>
      </c>
      <c r="C22" s="1">
        <v>2</v>
      </c>
      <c r="D22" s="5">
        <v>1.17</v>
      </c>
      <c r="E22" s="7" t="s">
        <v>84</v>
      </c>
      <c r="F22" s="7">
        <v>13.1</v>
      </c>
      <c r="K22" s="5" t="s">
        <v>9</v>
      </c>
      <c r="L22" s="5">
        <v>8.1579999999999995</v>
      </c>
    </row>
    <row r="23" spans="1:12" x14ac:dyDescent="0.25">
      <c r="A23" s="3" t="s">
        <v>29</v>
      </c>
      <c r="B23" s="1">
        <v>5</v>
      </c>
      <c r="C23" s="1">
        <v>2</v>
      </c>
      <c r="D23" s="5">
        <v>1.9</v>
      </c>
      <c r="E23" s="7" t="s">
        <v>72</v>
      </c>
      <c r="F23" s="7">
        <v>34</v>
      </c>
      <c r="K23" s="5" t="s">
        <v>36</v>
      </c>
      <c r="L23" s="5">
        <v>8.7070000000000007</v>
      </c>
    </row>
    <row r="24" spans="1:12" x14ac:dyDescent="0.25">
      <c r="A24" s="3" t="s">
        <v>41</v>
      </c>
      <c r="B24" s="1">
        <v>20</v>
      </c>
      <c r="C24" s="1">
        <v>2</v>
      </c>
      <c r="D24" s="5">
        <v>0.32</v>
      </c>
      <c r="E24" s="7">
        <v>2.13</v>
      </c>
      <c r="F24" s="7">
        <v>2.13</v>
      </c>
      <c r="K24" s="1" t="s">
        <v>62</v>
      </c>
      <c r="L24" s="5">
        <v>7.9210000000000003</v>
      </c>
    </row>
    <row r="25" spans="1:12" x14ac:dyDescent="0.25">
      <c r="A25" s="3" t="s">
        <v>45</v>
      </c>
      <c r="B25" s="1">
        <v>24</v>
      </c>
      <c r="C25" s="1">
        <v>2</v>
      </c>
      <c r="D25" s="5">
        <v>1.49</v>
      </c>
      <c r="E25" s="7" t="s">
        <v>81</v>
      </c>
      <c r="F25" s="7">
        <v>20</v>
      </c>
      <c r="K25" s="5" t="s">
        <v>63</v>
      </c>
      <c r="L25" s="5">
        <v>8.0299999999999994</v>
      </c>
    </row>
    <row r="26" spans="1:12" x14ac:dyDescent="0.25">
      <c r="A26" s="3" t="s">
        <v>35</v>
      </c>
      <c r="B26" s="1">
        <v>11</v>
      </c>
      <c r="C26" s="1">
        <v>2</v>
      </c>
      <c r="D26" s="5">
        <v>1.61</v>
      </c>
      <c r="E26" s="7" t="s">
        <v>74</v>
      </c>
      <c r="F26" s="7">
        <v>20.2</v>
      </c>
      <c r="K26" s="5" t="s">
        <v>64</v>
      </c>
      <c r="L26" s="5">
        <v>8.1649999999999991</v>
      </c>
    </row>
    <row r="27" spans="1:12" x14ac:dyDescent="0.25">
      <c r="A27" s="3" t="s">
        <v>36</v>
      </c>
      <c r="B27" s="1">
        <v>14</v>
      </c>
      <c r="C27" s="1">
        <v>2</v>
      </c>
      <c r="D27" s="5">
        <v>0.33</v>
      </c>
      <c r="E27" s="7" t="s">
        <v>75</v>
      </c>
      <c r="F27" s="7">
        <v>3.4</v>
      </c>
      <c r="K27" s="5" t="s">
        <v>65</v>
      </c>
      <c r="L27" s="5">
        <v>8.4600000000000009</v>
      </c>
    </row>
    <row r="28" spans="1:12" x14ac:dyDescent="0.25">
      <c r="A28" s="3" t="s">
        <v>28</v>
      </c>
      <c r="B28" s="1">
        <v>4</v>
      </c>
      <c r="C28" s="1">
        <v>2</v>
      </c>
      <c r="D28" s="5">
        <v>0.11</v>
      </c>
      <c r="E28" s="7">
        <v>2.1800000000000002</v>
      </c>
      <c r="F28" s="7">
        <v>2.1800000000000002</v>
      </c>
      <c r="K28" s="5" t="s">
        <v>66</v>
      </c>
      <c r="L28" s="5">
        <v>8.5839999999999996</v>
      </c>
    </row>
    <row r="29" spans="1:12" x14ac:dyDescent="0.25">
      <c r="A29" s="3" t="s">
        <v>28</v>
      </c>
      <c r="B29" s="1">
        <v>13</v>
      </c>
      <c r="C29" s="1">
        <v>1</v>
      </c>
      <c r="D29" s="5">
        <v>0.04</v>
      </c>
      <c r="E29" s="7">
        <v>0.9</v>
      </c>
      <c r="F29" s="7">
        <v>0.9</v>
      </c>
      <c r="K29" s="5" t="s">
        <v>67</v>
      </c>
      <c r="L29" s="5">
        <v>8.6489999999999991</v>
      </c>
    </row>
    <row r="30" spans="1:12" x14ac:dyDescent="0.25">
      <c r="A30" s="3" t="s">
        <v>28</v>
      </c>
      <c r="B30" s="5">
        <v>18</v>
      </c>
      <c r="C30" s="5">
        <v>1</v>
      </c>
      <c r="D30" s="5">
        <v>0.06</v>
      </c>
      <c r="E30" s="7">
        <v>0.83</v>
      </c>
      <c r="F30" s="7">
        <v>0.83</v>
      </c>
      <c r="K30" s="5" t="s">
        <v>68</v>
      </c>
      <c r="L30" s="5">
        <v>8.2100000000000009</v>
      </c>
    </row>
    <row r="31" spans="1:12" x14ac:dyDescent="0.25">
      <c r="A31" s="3" t="s">
        <v>28</v>
      </c>
      <c r="B31" s="5">
        <v>32</v>
      </c>
      <c r="C31" s="5">
        <v>2</v>
      </c>
      <c r="D31" s="5">
        <v>0.09</v>
      </c>
      <c r="E31" s="7">
        <v>2.19</v>
      </c>
      <c r="F31" s="7">
        <v>2.19</v>
      </c>
      <c r="K31" s="5" t="s">
        <v>69</v>
      </c>
      <c r="L31" s="5">
        <v>8.2810000000000006</v>
      </c>
    </row>
    <row r="32" spans="1:12" x14ac:dyDescent="0.25">
      <c r="A32" s="3" t="s">
        <v>33</v>
      </c>
      <c r="B32" s="5">
        <v>9</v>
      </c>
      <c r="C32" s="5">
        <v>2</v>
      </c>
      <c r="D32" s="5">
        <v>0.22</v>
      </c>
      <c r="E32" s="7">
        <v>1.83</v>
      </c>
      <c r="F32" s="7">
        <v>1.83</v>
      </c>
      <c r="K32" s="5" t="s">
        <v>70</v>
      </c>
      <c r="L32" s="5">
        <v>8.2379999999999995</v>
      </c>
    </row>
    <row r="33" spans="1:12" x14ac:dyDescent="0.25">
      <c r="A33" s="3" t="s">
        <v>42</v>
      </c>
      <c r="B33" s="5">
        <v>21</v>
      </c>
      <c r="C33" s="5">
        <v>2</v>
      </c>
      <c r="D33" s="5">
        <v>0.17</v>
      </c>
      <c r="E33" s="7" t="s">
        <v>78</v>
      </c>
      <c r="F33" s="7">
        <v>3.9</v>
      </c>
      <c r="K33" s="5" t="s">
        <v>71</v>
      </c>
      <c r="L33" s="5">
        <v>8.3239999999999998</v>
      </c>
    </row>
    <row r="34" spans="1:12" x14ac:dyDescent="0.25">
      <c r="A34" s="3" t="s">
        <v>49</v>
      </c>
      <c r="B34" s="1">
        <v>29</v>
      </c>
      <c r="C34" s="1">
        <v>2</v>
      </c>
      <c r="D34" s="5">
        <v>0.14000000000000001</v>
      </c>
      <c r="E34" s="7" t="s">
        <v>83</v>
      </c>
      <c r="F34" s="7">
        <v>11.1</v>
      </c>
    </row>
    <row r="35" spans="1:12" x14ac:dyDescent="0.25">
      <c r="A35" s="3" t="s">
        <v>31</v>
      </c>
      <c r="B35" s="1">
        <v>7</v>
      </c>
      <c r="C35" s="1">
        <v>2</v>
      </c>
      <c r="D35" s="5">
        <v>0.14000000000000001</v>
      </c>
      <c r="E35" s="7" t="s">
        <v>73</v>
      </c>
      <c r="F35" s="7">
        <v>10.5</v>
      </c>
    </row>
    <row r="36" spans="1:12" x14ac:dyDescent="0.25">
      <c r="A36" s="3" t="s">
        <v>26</v>
      </c>
      <c r="B36" s="1">
        <v>2</v>
      </c>
      <c r="C36" s="1">
        <v>2</v>
      </c>
      <c r="D36" s="5">
        <v>0.28999999999999998</v>
      </c>
      <c r="E36" s="7">
        <v>1.28</v>
      </c>
      <c r="F36" s="7">
        <v>1.28</v>
      </c>
    </row>
    <row r="37" spans="1:12" x14ac:dyDescent="0.25">
      <c r="A37" s="3" t="s">
        <v>38</v>
      </c>
      <c r="B37" s="1">
        <v>16</v>
      </c>
      <c r="C37" s="1">
        <v>2</v>
      </c>
      <c r="D37" s="5">
        <v>0.15</v>
      </c>
      <c r="E37" s="7" t="s">
        <v>77</v>
      </c>
      <c r="F37" s="7">
        <v>3.1</v>
      </c>
    </row>
    <row r="38" spans="1:12" x14ac:dyDescent="0.25">
      <c r="A38" s="3" t="s">
        <v>52</v>
      </c>
      <c r="B38" s="1">
        <v>34</v>
      </c>
      <c r="C38" s="1">
        <v>2</v>
      </c>
      <c r="D38" s="5">
        <v>0.13</v>
      </c>
      <c r="E38" s="7">
        <v>3.1</v>
      </c>
      <c r="F38" s="7">
        <v>3.1</v>
      </c>
    </row>
    <row r="39" spans="1:12" x14ac:dyDescent="0.25">
      <c r="A39" s="1"/>
      <c r="B39" s="1"/>
      <c r="C39" s="1"/>
      <c r="F39" s="4"/>
    </row>
    <row r="40" spans="1:12" x14ac:dyDescent="0.25">
      <c r="A40" s="1"/>
      <c r="B40" s="1"/>
      <c r="C40" s="1"/>
      <c r="E40" s="6" t="s">
        <v>90</v>
      </c>
      <c r="F40" s="4"/>
    </row>
    <row r="41" spans="1:12" x14ac:dyDescent="0.25">
      <c r="A41" s="1"/>
      <c r="B41" s="1"/>
      <c r="C41" s="1"/>
      <c r="E41" s="6" t="s">
        <v>91</v>
      </c>
      <c r="F41" s="4"/>
    </row>
  </sheetData>
  <sortState xmlns:xlrd2="http://schemas.microsoft.com/office/spreadsheetml/2017/richdata2" ref="A3:E38">
    <sortCondition ref="A3"/>
  </sortState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topLeftCell="A19" workbookViewId="0">
      <selection activeCell="K18" sqref="K18"/>
    </sheetView>
  </sheetViews>
  <sheetFormatPr defaultRowHeight="15" x14ac:dyDescent="0.25"/>
  <cols>
    <col min="1" max="1" width="14.5703125" customWidth="1"/>
    <col min="2" max="8" width="12.7109375" customWidth="1"/>
    <col min="9" max="9" width="12.7109375" style="6" customWidth="1"/>
    <col min="10" max="14" width="12.7109375" customWidth="1"/>
    <col min="15" max="15" width="12.7109375" style="4" customWidth="1"/>
  </cols>
  <sheetData>
    <row r="1" spans="1:9" ht="18.75" x14ac:dyDescent="0.3">
      <c r="A1" s="2" t="s">
        <v>12</v>
      </c>
    </row>
    <row r="2" spans="1:9" s="1" customFormat="1" x14ac:dyDescent="0.25">
      <c r="A2" s="1" t="s">
        <v>0</v>
      </c>
      <c r="B2" s="1" t="s">
        <v>14</v>
      </c>
      <c r="C2" s="1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9" t="s">
        <v>1</v>
      </c>
      <c r="I2" s="7"/>
    </row>
    <row r="3" spans="1:9" s="1" customFormat="1" x14ac:dyDescent="0.25">
      <c r="A3" s="1" t="s">
        <v>4</v>
      </c>
      <c r="B3" s="1">
        <v>0.14000000000000001</v>
      </c>
      <c r="C3" s="1">
        <v>0.14000000000000001</v>
      </c>
      <c r="D3" s="1">
        <f>B3*20</f>
        <v>2.8000000000000003</v>
      </c>
      <c r="E3" s="1">
        <f>C3*20</f>
        <v>2.8000000000000003</v>
      </c>
      <c r="F3" s="1">
        <f>ABS(D3-E3)</f>
        <v>0</v>
      </c>
      <c r="G3" s="7">
        <f>AVERAGE(D3,E3)</f>
        <v>2.8000000000000003</v>
      </c>
      <c r="H3" s="12">
        <f>(F3/G3)*100</f>
        <v>0</v>
      </c>
      <c r="I3" s="7"/>
    </row>
    <row r="4" spans="1:9" s="1" customFormat="1" x14ac:dyDescent="0.25">
      <c r="A4" s="1" t="s">
        <v>5</v>
      </c>
      <c r="B4" s="1">
        <v>0.15</v>
      </c>
      <c r="C4" s="1">
        <v>0.13</v>
      </c>
      <c r="D4" s="1">
        <f>B4*20</f>
        <v>3</v>
      </c>
      <c r="E4" s="1">
        <f>C4*20</f>
        <v>2.6</v>
      </c>
      <c r="F4" s="1">
        <f>ABS(D4-E4)</f>
        <v>0.39999999999999991</v>
      </c>
      <c r="G4" s="7">
        <f>AVERAGE(D4,E4)</f>
        <v>2.8</v>
      </c>
      <c r="H4" s="12">
        <f>(F4/G4)*100</f>
        <v>14.285714285714283</v>
      </c>
      <c r="I4" s="7"/>
    </row>
    <row r="5" spans="1:9" s="1" customFormat="1" x14ac:dyDescent="0.25">
      <c r="A5" s="1" t="s">
        <v>6</v>
      </c>
      <c r="B5" s="1">
        <v>0.11</v>
      </c>
      <c r="C5" s="1">
        <v>0.12</v>
      </c>
      <c r="D5" s="1">
        <f>B5*20</f>
        <v>2.2000000000000002</v>
      </c>
      <c r="E5" s="1">
        <f>C5*20</f>
        <v>2.4</v>
      </c>
      <c r="F5" s="1">
        <f>ABS(D5-E5)</f>
        <v>0.19999999999999973</v>
      </c>
      <c r="G5" s="7">
        <f>AVERAGE(D5,E5)</f>
        <v>2.2999999999999998</v>
      </c>
      <c r="H5" s="12">
        <f>(F5/G5)*100</f>
        <v>8.6956521739130324</v>
      </c>
      <c r="I5" s="7"/>
    </row>
    <row r="6" spans="1:9" s="1" customFormat="1" x14ac:dyDescent="0.25">
      <c r="A6" s="1" t="s">
        <v>7</v>
      </c>
      <c r="B6" s="1">
        <v>0.14000000000000001</v>
      </c>
      <c r="C6" s="1">
        <v>0.13</v>
      </c>
      <c r="D6" s="1">
        <f>B6*20</f>
        <v>2.8000000000000003</v>
      </c>
      <c r="E6" s="1">
        <f>C6*20</f>
        <v>2.6</v>
      </c>
      <c r="F6" s="1">
        <f>ABS(D6-E6)</f>
        <v>0.20000000000000018</v>
      </c>
      <c r="G6" s="7">
        <f>AVERAGE(D6,E6)</f>
        <v>2.7</v>
      </c>
      <c r="H6" s="12">
        <f>(F6/G6)*100</f>
        <v>7.4074074074074137</v>
      </c>
      <c r="I6" s="7"/>
    </row>
    <row r="7" spans="1:9" s="1" customFormat="1" x14ac:dyDescent="0.25">
      <c r="A7" s="1" t="s">
        <v>8</v>
      </c>
      <c r="B7" s="1">
        <v>1.1299999999999999</v>
      </c>
      <c r="C7" s="1">
        <v>1.17</v>
      </c>
      <c r="D7" s="1">
        <f>B7*20</f>
        <v>22.599999999999998</v>
      </c>
      <c r="E7" s="1">
        <f>C7*20</f>
        <v>23.4</v>
      </c>
      <c r="F7" s="1">
        <f>ABS(D7-E7)</f>
        <v>0.80000000000000071</v>
      </c>
      <c r="G7" s="7">
        <f>AVERAGE(D7,E7)</f>
        <v>23</v>
      </c>
      <c r="H7" s="12">
        <f>(F7/G7)*100</f>
        <v>3.4782608695652204</v>
      </c>
      <c r="I7" s="7"/>
    </row>
    <row r="8" spans="1:9" s="1" customFormat="1" x14ac:dyDescent="0.25">
      <c r="A8" s="1" t="s">
        <v>9</v>
      </c>
      <c r="B8" s="1">
        <v>1.49</v>
      </c>
      <c r="C8" s="1">
        <v>1.61</v>
      </c>
      <c r="D8" s="1">
        <f>B8*20</f>
        <v>29.8</v>
      </c>
      <c r="E8" s="1">
        <f>C8*20</f>
        <v>32.200000000000003</v>
      </c>
      <c r="F8" s="1">
        <f>ABS(D8-E8)</f>
        <v>2.4000000000000021</v>
      </c>
      <c r="G8" s="7">
        <f>AVERAGE(D8,E8)</f>
        <v>31</v>
      </c>
      <c r="H8" s="12">
        <f>(F8/G8)*100</f>
        <v>7.7419354838709751</v>
      </c>
      <c r="I8" s="7"/>
    </row>
    <row r="9" spans="1:9" s="1" customFormat="1" x14ac:dyDescent="0.25">
      <c r="A9" s="1" t="s">
        <v>10</v>
      </c>
      <c r="B9" s="1">
        <v>0.11</v>
      </c>
      <c r="C9" s="1">
        <v>0.09</v>
      </c>
      <c r="D9" s="1">
        <f>B9*20</f>
        <v>2.2000000000000002</v>
      </c>
      <c r="E9" s="1">
        <f>C9*20</f>
        <v>1.7999999999999998</v>
      </c>
      <c r="F9" s="1">
        <f>ABS(D9-E9)</f>
        <v>0.40000000000000036</v>
      </c>
      <c r="G9" s="7">
        <f>AVERAGE(D9,E9)</f>
        <v>2</v>
      </c>
      <c r="H9" s="12">
        <f>(F9/G9)*100</f>
        <v>20.000000000000018</v>
      </c>
      <c r="I9" s="7"/>
    </row>
    <row r="10" spans="1:9" s="1" customFormat="1" x14ac:dyDescent="0.25">
      <c r="A10" s="13" t="s">
        <v>93</v>
      </c>
      <c r="B10" s="13"/>
      <c r="C10" s="13"/>
      <c r="D10" s="13"/>
      <c r="E10" s="13"/>
      <c r="F10" s="13"/>
      <c r="G10" s="13"/>
      <c r="H10" s="14">
        <f>AVERAGE(H3:H9)</f>
        <v>8.8012814600672762</v>
      </c>
      <c r="I10" s="7"/>
    </row>
    <row r="11" spans="1:9" s="1" customFormat="1" x14ac:dyDescent="0.25">
      <c r="I11" s="7"/>
    </row>
    <row r="12" spans="1:9" s="1" customFormat="1" x14ac:dyDescent="0.25">
      <c r="I12" s="7"/>
    </row>
    <row r="13" spans="1:9" s="1" customFormat="1" ht="18.75" x14ac:dyDescent="0.3">
      <c r="A13" s="2" t="s">
        <v>13</v>
      </c>
      <c r="I13" s="7"/>
    </row>
    <row r="14" spans="1:9" s="1" customFormat="1" x14ac:dyDescent="0.25">
      <c r="A14" s="1" t="s">
        <v>0</v>
      </c>
      <c r="B14" s="1" t="s">
        <v>14</v>
      </c>
      <c r="C14" s="1" t="s">
        <v>15</v>
      </c>
      <c r="D14" s="1" t="s">
        <v>16</v>
      </c>
      <c r="E14" s="1" t="s">
        <v>17</v>
      </c>
      <c r="F14" s="1" t="s">
        <v>18</v>
      </c>
      <c r="G14" s="1" t="s">
        <v>19</v>
      </c>
      <c r="H14" s="9" t="s">
        <v>1</v>
      </c>
      <c r="I14" s="7"/>
    </row>
    <row r="15" spans="1:9" s="1" customFormat="1" x14ac:dyDescent="0.25">
      <c r="A15" s="1" t="s">
        <v>3</v>
      </c>
      <c r="B15" s="1">
        <v>0.17</v>
      </c>
      <c r="C15" s="1">
        <v>0.15</v>
      </c>
      <c r="D15" s="1">
        <f>B15*20</f>
        <v>3.4000000000000004</v>
      </c>
      <c r="E15" s="1">
        <f>C15*20</f>
        <v>3</v>
      </c>
      <c r="F15" s="1">
        <f>ABS(D15-E15)</f>
        <v>0.40000000000000036</v>
      </c>
      <c r="G15" s="7">
        <f t="shared" ref="G15:G22" si="0">AVERAGE(D15,E15)</f>
        <v>3.2</v>
      </c>
      <c r="H15" s="12">
        <f>(F15/G15)*100</f>
        <v>12.500000000000011</v>
      </c>
      <c r="I15" s="7"/>
    </row>
    <row r="16" spans="1:9" s="1" customFormat="1" x14ac:dyDescent="0.25">
      <c r="A16" s="1" t="s">
        <v>4</v>
      </c>
      <c r="B16" s="1">
        <v>11.1</v>
      </c>
      <c r="C16" s="1">
        <v>10.5</v>
      </c>
      <c r="D16" s="1">
        <f>B16*20</f>
        <v>222</v>
      </c>
      <c r="E16" s="1">
        <f>C16*20</f>
        <v>210</v>
      </c>
      <c r="F16" s="1">
        <f>ABS(D16-E16)</f>
        <v>12</v>
      </c>
      <c r="G16" s="7">
        <f t="shared" si="0"/>
        <v>216</v>
      </c>
      <c r="H16" s="12">
        <f>(F16/G16)*100</f>
        <v>5.5555555555555554</v>
      </c>
      <c r="I16" s="7"/>
    </row>
    <row r="17" spans="1:15" s="1" customFormat="1" x14ac:dyDescent="0.25">
      <c r="A17" s="1" t="s">
        <v>5</v>
      </c>
      <c r="B17" s="1">
        <v>3.1</v>
      </c>
      <c r="C17" s="1">
        <v>3.1</v>
      </c>
      <c r="D17" s="1">
        <f>B17*20</f>
        <v>62</v>
      </c>
      <c r="E17" s="1">
        <f>C17*20</f>
        <v>62</v>
      </c>
      <c r="F17" s="1">
        <f>ABS(D17-E17)</f>
        <v>0</v>
      </c>
      <c r="G17" s="7">
        <f t="shared" si="0"/>
        <v>62</v>
      </c>
      <c r="H17" s="12">
        <f>(F17/G17)*100</f>
        <v>0</v>
      </c>
      <c r="I17" s="7"/>
    </row>
    <row r="18" spans="1:15" s="1" customFormat="1" x14ac:dyDescent="0.25">
      <c r="A18" s="1" t="s">
        <v>7</v>
      </c>
      <c r="B18" s="1">
        <v>0.79</v>
      </c>
      <c r="C18" s="1">
        <v>0.8</v>
      </c>
      <c r="D18" s="1">
        <f>B18*20</f>
        <v>15.8</v>
      </c>
      <c r="E18" s="1">
        <f>C18*20</f>
        <v>16</v>
      </c>
      <c r="F18" s="1">
        <f>ABS(D18-E18)</f>
        <v>0.19999999999999929</v>
      </c>
      <c r="G18" s="7">
        <f t="shared" si="0"/>
        <v>15.9</v>
      </c>
      <c r="H18" s="12">
        <f>(F18/G18)*100</f>
        <v>1.2578616352201213</v>
      </c>
      <c r="I18" s="7"/>
    </row>
    <row r="19" spans="1:15" s="1" customFormat="1" x14ac:dyDescent="0.25">
      <c r="A19" s="1" t="s">
        <v>8</v>
      </c>
      <c r="B19" s="1">
        <v>13.4</v>
      </c>
      <c r="C19" s="1">
        <v>13.1</v>
      </c>
      <c r="D19" s="1">
        <f>B19*20</f>
        <v>268</v>
      </c>
      <c r="E19" s="1">
        <f>C19*20</f>
        <v>262</v>
      </c>
      <c r="F19" s="1">
        <f>ABS(D19-E19)</f>
        <v>6</v>
      </c>
      <c r="G19" s="7">
        <f t="shared" si="0"/>
        <v>265</v>
      </c>
      <c r="H19" s="12">
        <f>(F19/G19)*100</f>
        <v>2.2641509433962264</v>
      </c>
      <c r="I19" s="7"/>
    </row>
    <row r="20" spans="1:15" s="1" customFormat="1" x14ac:dyDescent="0.25">
      <c r="A20" s="1" t="s">
        <v>9</v>
      </c>
      <c r="B20" s="1">
        <v>20</v>
      </c>
      <c r="C20" s="1">
        <v>20.2</v>
      </c>
      <c r="D20" s="1">
        <f>B20*20</f>
        <v>400</v>
      </c>
      <c r="E20" s="1">
        <f>C20*20</f>
        <v>404</v>
      </c>
      <c r="F20" s="1">
        <f>ABS(D20-E20)</f>
        <v>4</v>
      </c>
      <c r="G20" s="7">
        <f t="shared" si="0"/>
        <v>402</v>
      </c>
      <c r="H20" s="12">
        <f>(F20/G20)*100</f>
        <v>0.99502487562189057</v>
      </c>
      <c r="I20" s="7"/>
    </row>
    <row r="21" spans="1:15" s="1" customFormat="1" x14ac:dyDescent="0.25">
      <c r="A21" s="1" t="s">
        <v>11</v>
      </c>
      <c r="B21" s="1">
        <v>0.9</v>
      </c>
      <c r="C21" s="1">
        <v>0.83</v>
      </c>
      <c r="D21" s="1">
        <f>B21*20</f>
        <v>18</v>
      </c>
      <c r="E21" s="1">
        <f>C21*20</f>
        <v>16.599999999999998</v>
      </c>
      <c r="F21" s="1">
        <f>ABS(D21-E21)</f>
        <v>1.4000000000000021</v>
      </c>
      <c r="G21" s="7">
        <f t="shared" si="0"/>
        <v>17.299999999999997</v>
      </c>
      <c r="H21" s="12">
        <f>(F21/G21)*100</f>
        <v>8.0924855491329613</v>
      </c>
      <c r="I21" s="7"/>
    </row>
    <row r="22" spans="1:15" s="1" customFormat="1" x14ac:dyDescent="0.25">
      <c r="A22" s="1" t="s">
        <v>10</v>
      </c>
      <c r="B22" s="1">
        <v>2.1800000000000002</v>
      </c>
      <c r="C22" s="1">
        <v>2.19</v>
      </c>
      <c r="D22" s="1">
        <f>B22*20</f>
        <v>43.6</v>
      </c>
      <c r="E22" s="1">
        <f>C22*20</f>
        <v>43.8</v>
      </c>
      <c r="F22" s="1">
        <f>ABS(D22-E22)</f>
        <v>0.19999999999999574</v>
      </c>
      <c r="G22" s="7">
        <f t="shared" si="0"/>
        <v>43.7</v>
      </c>
      <c r="H22" s="12">
        <f>(F22/G22)*100</f>
        <v>0.45766590389015038</v>
      </c>
      <c r="I22" s="7"/>
    </row>
    <row r="23" spans="1:15" s="13" customFormat="1" x14ac:dyDescent="0.25">
      <c r="A23" s="13" t="s">
        <v>93</v>
      </c>
      <c r="H23" s="14">
        <f>AVERAGE(H15:H22)</f>
        <v>3.8903430578521143</v>
      </c>
    </row>
    <row r="26" spans="1:15" x14ac:dyDescent="0.25">
      <c r="A26" s="1"/>
      <c r="B26" s="1" t="s">
        <v>21</v>
      </c>
      <c r="C26" s="1" t="s">
        <v>22</v>
      </c>
      <c r="F26" s="8"/>
    </row>
    <row r="27" spans="1:15" x14ac:dyDescent="0.25">
      <c r="A27" s="1" t="s">
        <v>20</v>
      </c>
      <c r="B27" s="12">
        <v>1.38</v>
      </c>
      <c r="C27" s="12">
        <v>22.57</v>
      </c>
      <c r="D27" s="1" t="s">
        <v>23</v>
      </c>
      <c r="F27" s="7"/>
      <c r="G27" s="7"/>
    </row>
    <row r="28" spans="1:15" s="10" customFormat="1" ht="18.75" x14ac:dyDescent="0.3">
      <c r="A28" s="15" t="s">
        <v>24</v>
      </c>
      <c r="B28" s="14">
        <f>ABS((1-B27)/B27)*100</f>
        <v>27.536231884057965</v>
      </c>
      <c r="C28" s="14">
        <f>ABS((G21-C27)/C27)*100</f>
        <v>23.34957908728402</v>
      </c>
      <c r="D28" s="13"/>
      <c r="E28" s="16"/>
      <c r="F28" s="13"/>
      <c r="G28" s="13"/>
      <c r="H28" s="13"/>
      <c r="I28" s="13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7"/>
    </row>
    <row r="30" spans="1:15" x14ac:dyDescent="0.25">
      <c r="C30" s="1"/>
      <c r="D30" s="1"/>
      <c r="E30" s="1"/>
      <c r="F30" s="1"/>
      <c r="G30" s="1"/>
      <c r="H30" s="1"/>
      <c r="I30" s="7"/>
    </row>
    <row r="31" spans="1:15" x14ac:dyDescent="0.25">
      <c r="A31" s="7" t="s">
        <v>59</v>
      </c>
      <c r="B31" s="7" t="s">
        <v>57</v>
      </c>
      <c r="C31" s="7" t="s">
        <v>58</v>
      </c>
      <c r="D31" s="1"/>
      <c r="E31" s="1"/>
      <c r="F31" s="1"/>
      <c r="G31" s="7"/>
      <c r="I31"/>
      <c r="M31" s="4"/>
      <c r="O31"/>
    </row>
    <row r="32" spans="1:15" x14ac:dyDescent="0.25">
      <c r="A32" s="7" t="s">
        <v>27</v>
      </c>
      <c r="B32" s="7">
        <v>0.06</v>
      </c>
      <c r="C32" s="7">
        <v>0.04</v>
      </c>
      <c r="D32" s="1"/>
      <c r="E32" s="1"/>
      <c r="F32" s="1"/>
      <c r="G32" s="7"/>
      <c r="I32"/>
      <c r="M32" s="4"/>
      <c r="O32"/>
    </row>
    <row r="33" spans="1:15" x14ac:dyDescent="0.25">
      <c r="A33" s="7" t="s">
        <v>27</v>
      </c>
      <c r="B33" s="7">
        <v>0.04</v>
      </c>
      <c r="C33" s="7">
        <v>-0.03</v>
      </c>
      <c r="D33" s="1"/>
      <c r="E33" s="1"/>
      <c r="F33" s="1"/>
      <c r="G33" s="7"/>
      <c r="I33"/>
      <c r="M33" s="4"/>
      <c r="O33"/>
    </row>
    <row r="34" spans="1:15" x14ac:dyDescent="0.25">
      <c r="A34" s="7" t="s">
        <v>27</v>
      </c>
      <c r="B34" s="7">
        <v>0.03</v>
      </c>
      <c r="C34" s="7">
        <v>0.03</v>
      </c>
      <c r="D34" s="1"/>
      <c r="E34" s="1"/>
      <c r="F34" s="1"/>
      <c r="G34" s="7"/>
      <c r="I34"/>
      <c r="M34" s="4"/>
      <c r="O34"/>
    </row>
    <row r="35" spans="1:15" x14ac:dyDescent="0.25">
      <c r="A35" s="7" t="s">
        <v>27</v>
      </c>
      <c r="B35" s="7">
        <v>-0.02</v>
      </c>
      <c r="C35" s="7">
        <v>0.01</v>
      </c>
      <c r="D35" s="1"/>
      <c r="E35" s="1"/>
      <c r="F35" s="1"/>
      <c r="G35" s="7"/>
      <c r="I35"/>
      <c r="M35" s="4"/>
      <c r="O35"/>
    </row>
    <row r="36" spans="1:15" x14ac:dyDescent="0.25">
      <c r="A36" s="1" t="s">
        <v>92</v>
      </c>
      <c r="B36" s="11">
        <f>STDEV(B32:B35)</f>
        <v>3.4034296427770228E-2</v>
      </c>
      <c r="C36" s="11">
        <f>STDEV(C32:C35)</f>
        <v>3.0956959368344517E-2</v>
      </c>
      <c r="D36" s="1"/>
      <c r="E36" s="1"/>
      <c r="F36" s="1"/>
      <c r="G36" s="1"/>
      <c r="H36" s="1"/>
      <c r="I36" s="7"/>
      <c r="J36" s="1"/>
      <c r="K36" s="1"/>
      <c r="L36" s="1"/>
    </row>
    <row r="37" spans="1:15" x14ac:dyDescent="0.25">
      <c r="A37" s="13" t="s">
        <v>86</v>
      </c>
      <c r="B37" s="18">
        <f>3*B36</f>
        <v>0.10210288928331068</v>
      </c>
      <c r="C37" s="18">
        <f>3*C36</f>
        <v>9.2870878105033555E-2</v>
      </c>
      <c r="F37" s="1"/>
      <c r="G37" s="1"/>
      <c r="H37" s="1"/>
      <c r="I37" s="7"/>
      <c r="J37" s="1"/>
      <c r="K37" s="1"/>
      <c r="L37" s="1"/>
    </row>
    <row r="38" spans="1:15" x14ac:dyDescent="0.25">
      <c r="F38" s="1"/>
      <c r="G38" s="1"/>
      <c r="H38" s="1"/>
      <c r="I38" s="7"/>
      <c r="J38" s="1"/>
      <c r="K38" s="1"/>
      <c r="L38" s="1"/>
    </row>
    <row r="39" spans="1:15" x14ac:dyDescent="0.25">
      <c r="F39" s="1"/>
      <c r="G39" s="1"/>
      <c r="H39" s="1"/>
      <c r="I39" s="7"/>
      <c r="J39" s="1"/>
      <c r="K39" s="1"/>
      <c r="L39" s="1"/>
    </row>
    <row r="40" spans="1:15" x14ac:dyDescent="0.25">
      <c r="F40" s="1"/>
      <c r="G40" s="1"/>
      <c r="H40" s="1"/>
      <c r="I40" s="7"/>
      <c r="J40" s="1"/>
      <c r="K40" s="1"/>
      <c r="L40" s="1"/>
    </row>
    <row r="41" spans="1:15" x14ac:dyDescent="0.25">
      <c r="F41" s="1"/>
      <c r="G41" s="1"/>
      <c r="H41" s="1"/>
      <c r="I41" s="7"/>
      <c r="J41" s="1"/>
      <c r="K41" s="1"/>
      <c r="L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7"/>
      <c r="J42" s="1"/>
      <c r="K42" s="1"/>
      <c r="L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7"/>
      <c r="J43" s="1"/>
      <c r="K43" s="1"/>
      <c r="L43" s="1"/>
    </row>
  </sheetData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E3542-361D-4E3F-978E-9E8C7A90B8DB}">
  <dimension ref="A1:I21"/>
  <sheetViews>
    <sheetView tabSelected="1" workbookViewId="0"/>
  </sheetViews>
  <sheetFormatPr defaultRowHeight="15" x14ac:dyDescent="0.25"/>
  <cols>
    <col min="8" max="8" width="13.5703125" bestFit="1" customWidth="1"/>
  </cols>
  <sheetData>
    <row r="1" spans="1:9" s="10" customFormat="1" x14ac:dyDescent="0.25">
      <c r="A1" s="13" t="s">
        <v>59</v>
      </c>
      <c r="B1" s="13" t="s">
        <v>57</v>
      </c>
      <c r="C1" s="13" t="s">
        <v>58</v>
      </c>
      <c r="D1" s="13" t="s">
        <v>95</v>
      </c>
      <c r="E1" s="13" t="s">
        <v>96</v>
      </c>
      <c r="F1" s="13" t="s">
        <v>56</v>
      </c>
      <c r="H1" s="10" t="s">
        <v>97</v>
      </c>
      <c r="I1" s="13" t="s">
        <v>56</v>
      </c>
    </row>
    <row r="2" spans="1:9" x14ac:dyDescent="0.25">
      <c r="A2" s="7" t="s">
        <v>53</v>
      </c>
      <c r="B2" s="7">
        <v>0.09</v>
      </c>
      <c r="C2" s="7">
        <v>0</v>
      </c>
      <c r="D2" s="7" t="s">
        <v>94</v>
      </c>
      <c r="E2" s="7" t="s">
        <v>94</v>
      </c>
      <c r="F2" s="11">
        <v>8.67</v>
      </c>
      <c r="H2" s="7" t="s">
        <v>62</v>
      </c>
      <c r="I2" s="11">
        <v>7.9210000000000003</v>
      </c>
    </row>
    <row r="3" spans="1:9" x14ac:dyDescent="0.25">
      <c r="A3" s="7" t="s">
        <v>37</v>
      </c>
      <c r="B3" s="7">
        <v>0.15</v>
      </c>
      <c r="C3" s="7">
        <v>62</v>
      </c>
      <c r="D3" s="7">
        <f t="shared" ref="D3:D20" si="0">B3*20</f>
        <v>3</v>
      </c>
      <c r="E3" s="7">
        <f t="shared" ref="E3:E20" si="1">C3*20</f>
        <v>1240</v>
      </c>
      <c r="F3" s="11">
        <v>6.22</v>
      </c>
      <c r="H3" s="7" t="s">
        <v>63</v>
      </c>
      <c r="I3" s="11">
        <v>8.0299999999999994</v>
      </c>
    </row>
    <row r="4" spans="1:9" x14ac:dyDescent="0.25">
      <c r="A4" s="7" t="s">
        <v>46</v>
      </c>
      <c r="B4" s="7">
        <v>0.13</v>
      </c>
      <c r="C4" s="7">
        <v>21.3</v>
      </c>
      <c r="D4" s="7">
        <f t="shared" si="0"/>
        <v>2.6</v>
      </c>
      <c r="E4" s="7">
        <f t="shared" si="1"/>
        <v>426</v>
      </c>
      <c r="F4" s="11">
        <v>4.16</v>
      </c>
      <c r="H4" s="7" t="s">
        <v>64</v>
      </c>
      <c r="I4" s="11">
        <v>8.1649999999999991</v>
      </c>
    </row>
    <row r="5" spans="1:9" x14ac:dyDescent="0.25">
      <c r="A5" s="7" t="s">
        <v>6</v>
      </c>
      <c r="B5" s="7">
        <v>0.11</v>
      </c>
      <c r="C5" s="7">
        <v>0.04</v>
      </c>
      <c r="D5" s="7">
        <v>2.2999999999999998</v>
      </c>
      <c r="E5" s="7" t="s">
        <v>94</v>
      </c>
      <c r="F5" s="11">
        <v>7.1520000000000001</v>
      </c>
      <c r="H5" s="7" t="s">
        <v>65</v>
      </c>
      <c r="I5" s="11">
        <v>8.4600000000000009</v>
      </c>
    </row>
    <row r="6" spans="1:9" x14ac:dyDescent="0.25">
      <c r="A6" s="7" t="s">
        <v>7</v>
      </c>
      <c r="B6" s="7">
        <v>0.14000000000000001</v>
      </c>
      <c r="C6" s="7">
        <v>0.79</v>
      </c>
      <c r="D6" s="7">
        <v>2.7</v>
      </c>
      <c r="E6" s="7">
        <v>15.9</v>
      </c>
      <c r="F6" s="11">
        <v>6.9219999999999997</v>
      </c>
      <c r="H6" s="7" t="s">
        <v>66</v>
      </c>
      <c r="I6" s="11">
        <v>8.5839999999999996</v>
      </c>
    </row>
    <row r="7" spans="1:9" x14ac:dyDescent="0.25">
      <c r="A7" s="7" t="s">
        <v>2</v>
      </c>
      <c r="B7" s="7">
        <v>0.14000000000000001</v>
      </c>
      <c r="C7" s="7">
        <v>0.04</v>
      </c>
      <c r="D7" s="7">
        <f t="shared" si="0"/>
        <v>2.8000000000000003</v>
      </c>
      <c r="E7" s="7" t="s">
        <v>94</v>
      </c>
      <c r="F7" s="11">
        <v>8.0299999999999994</v>
      </c>
      <c r="H7" s="7" t="s">
        <v>67</v>
      </c>
      <c r="I7" s="11">
        <v>8.6489999999999991</v>
      </c>
    </row>
    <row r="8" spans="1:9" x14ac:dyDescent="0.25">
      <c r="A8" s="7" t="s">
        <v>3</v>
      </c>
      <c r="B8" s="7">
        <v>0.11</v>
      </c>
      <c r="C8" s="7">
        <v>0.17</v>
      </c>
      <c r="D8" s="7">
        <f t="shared" si="0"/>
        <v>2.2000000000000002</v>
      </c>
      <c r="E8" s="7">
        <v>3.2</v>
      </c>
      <c r="F8" s="11">
        <v>7.2619999999999996</v>
      </c>
      <c r="H8" s="7" t="s">
        <v>68</v>
      </c>
      <c r="I8" s="11">
        <v>8.2100000000000009</v>
      </c>
    </row>
    <row r="9" spans="1:9" x14ac:dyDescent="0.25">
      <c r="A9" s="7" t="s">
        <v>44</v>
      </c>
      <c r="B9" s="7">
        <v>0.11</v>
      </c>
      <c r="C9" s="7">
        <v>18.600000000000001</v>
      </c>
      <c r="D9" s="7">
        <f t="shared" si="0"/>
        <v>2.2000000000000002</v>
      </c>
      <c r="E9" s="7">
        <f t="shared" si="1"/>
        <v>372</v>
      </c>
      <c r="F9" s="11">
        <v>7.3529999999999998</v>
      </c>
      <c r="H9" s="7" t="s">
        <v>69</v>
      </c>
      <c r="I9" s="11">
        <v>8.2810000000000006</v>
      </c>
    </row>
    <row r="10" spans="1:9" x14ac:dyDescent="0.25">
      <c r="A10" s="7" t="s">
        <v>54</v>
      </c>
      <c r="B10" s="7">
        <v>0.11</v>
      </c>
      <c r="C10" s="7">
        <v>0.03</v>
      </c>
      <c r="D10" s="7">
        <f t="shared" si="0"/>
        <v>2.2000000000000002</v>
      </c>
      <c r="E10" s="7" t="s">
        <v>94</v>
      </c>
      <c r="F10" s="11">
        <v>6.835</v>
      </c>
      <c r="H10" s="7" t="s">
        <v>70</v>
      </c>
      <c r="I10" s="11">
        <v>8.2379999999999995</v>
      </c>
    </row>
    <row r="11" spans="1:9" x14ac:dyDescent="0.25">
      <c r="A11" s="7" t="s">
        <v>47</v>
      </c>
      <c r="B11" s="7">
        <v>0.08</v>
      </c>
      <c r="C11" s="7">
        <v>7.0000000000000007E-2</v>
      </c>
      <c r="D11" s="7" t="s">
        <v>94</v>
      </c>
      <c r="E11" s="7" t="s">
        <v>94</v>
      </c>
      <c r="F11" s="11">
        <v>7.86</v>
      </c>
      <c r="H11" s="7" t="s">
        <v>71</v>
      </c>
      <c r="I11" s="11">
        <v>8.3239999999999998</v>
      </c>
    </row>
    <row r="12" spans="1:9" x14ac:dyDescent="0.25">
      <c r="A12" s="7" t="s">
        <v>8</v>
      </c>
      <c r="B12" s="7">
        <v>1.1299999999999999</v>
      </c>
      <c r="C12" s="7">
        <v>13.4</v>
      </c>
      <c r="D12" s="7">
        <v>23</v>
      </c>
      <c r="E12" s="7">
        <v>265</v>
      </c>
      <c r="F12" s="11">
        <v>8.6760000000000002</v>
      </c>
    </row>
    <row r="13" spans="1:9" x14ac:dyDescent="0.25">
      <c r="A13" s="7" t="s">
        <v>29</v>
      </c>
      <c r="B13" s="7">
        <v>1.9</v>
      </c>
      <c r="C13" s="7">
        <v>34</v>
      </c>
      <c r="D13" s="7">
        <f t="shared" si="0"/>
        <v>38</v>
      </c>
      <c r="E13" s="7">
        <f t="shared" si="1"/>
        <v>680</v>
      </c>
      <c r="F13" s="11">
        <v>8.6310000000000002</v>
      </c>
    </row>
    <row r="14" spans="1:9" x14ac:dyDescent="0.25">
      <c r="A14" s="7" t="s">
        <v>41</v>
      </c>
      <c r="B14" s="7">
        <v>0.32</v>
      </c>
      <c r="C14" s="7">
        <v>2.13</v>
      </c>
      <c r="D14" s="7">
        <f t="shared" si="0"/>
        <v>6.4</v>
      </c>
      <c r="E14" s="7">
        <f t="shared" si="1"/>
        <v>42.599999999999994</v>
      </c>
      <c r="F14" s="11">
        <v>8.5489999999999995</v>
      </c>
    </row>
    <row r="15" spans="1:9" x14ac:dyDescent="0.25">
      <c r="A15" s="7" t="s">
        <v>9</v>
      </c>
      <c r="B15" s="7">
        <v>1.49</v>
      </c>
      <c r="C15" s="7">
        <v>20</v>
      </c>
      <c r="D15" s="7">
        <v>31</v>
      </c>
      <c r="E15" s="7">
        <v>402</v>
      </c>
      <c r="F15" s="11">
        <v>8.1579999999999995</v>
      </c>
    </row>
    <row r="16" spans="1:9" x14ac:dyDescent="0.25">
      <c r="A16" s="7" t="s">
        <v>36</v>
      </c>
      <c r="B16" s="7">
        <v>0.33</v>
      </c>
      <c r="C16" s="7">
        <v>3.4</v>
      </c>
      <c r="D16" s="7">
        <f t="shared" si="0"/>
        <v>6.6000000000000005</v>
      </c>
      <c r="E16" s="7">
        <f t="shared" si="1"/>
        <v>68</v>
      </c>
      <c r="F16" s="11">
        <v>8.7070000000000007</v>
      </c>
    </row>
    <row r="17" spans="1:6" x14ac:dyDescent="0.25">
      <c r="A17" s="7" t="s">
        <v>33</v>
      </c>
      <c r="B17" s="7">
        <v>0.22</v>
      </c>
      <c r="C17" s="7">
        <v>1.83</v>
      </c>
      <c r="D17" s="7">
        <f t="shared" si="0"/>
        <v>4.4000000000000004</v>
      </c>
      <c r="E17" s="7">
        <f t="shared" si="1"/>
        <v>36.6</v>
      </c>
      <c r="F17" s="11">
        <v>7.0620000000000003</v>
      </c>
    </row>
    <row r="18" spans="1:6" x14ac:dyDescent="0.25">
      <c r="A18" s="7" t="s">
        <v>42</v>
      </c>
      <c r="B18" s="7">
        <v>0.17</v>
      </c>
      <c r="C18" s="7">
        <v>3.9</v>
      </c>
      <c r="D18" s="7">
        <f t="shared" si="0"/>
        <v>3.4000000000000004</v>
      </c>
      <c r="E18" s="7">
        <f t="shared" si="1"/>
        <v>78</v>
      </c>
      <c r="F18" s="11">
        <v>6.78</v>
      </c>
    </row>
    <row r="19" spans="1:6" x14ac:dyDescent="0.25">
      <c r="A19" s="7" t="s">
        <v>4</v>
      </c>
      <c r="B19" s="7">
        <v>0.14000000000000001</v>
      </c>
      <c r="C19" s="7">
        <v>11.1</v>
      </c>
      <c r="D19" s="7">
        <v>2.8</v>
      </c>
      <c r="E19" s="7">
        <v>216</v>
      </c>
      <c r="F19" s="11">
        <v>1.972</v>
      </c>
    </row>
    <row r="20" spans="1:6" x14ac:dyDescent="0.25">
      <c r="A20" s="7" t="s">
        <v>26</v>
      </c>
      <c r="B20" s="7">
        <v>0.28999999999999998</v>
      </c>
      <c r="C20" s="7">
        <v>1.28</v>
      </c>
      <c r="D20" s="7">
        <f t="shared" si="0"/>
        <v>5.8</v>
      </c>
      <c r="E20" s="7">
        <f t="shared" si="1"/>
        <v>25.6</v>
      </c>
      <c r="F20" s="11">
        <v>7.2149999999999999</v>
      </c>
    </row>
    <row r="21" spans="1:6" x14ac:dyDescent="0.25">
      <c r="A21" s="7" t="s">
        <v>5</v>
      </c>
      <c r="B21" s="7">
        <v>0.15</v>
      </c>
      <c r="C21" s="7">
        <v>3.1</v>
      </c>
      <c r="D21" s="7">
        <v>2.8</v>
      </c>
      <c r="E21" s="7">
        <v>62</v>
      </c>
      <c r="F21" s="11">
        <v>2.7120000000000002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 RAW ANALYTICAL DATA</vt:lpstr>
      <vt:lpstr>QA_QC</vt:lpstr>
      <vt:lpstr>FINAL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VaVou</dc:creator>
  <cp:lastModifiedBy>Argyraki</cp:lastModifiedBy>
  <cp:lastPrinted>2020-01-04T17:44:25Z</cp:lastPrinted>
  <dcterms:created xsi:type="dcterms:W3CDTF">2015-06-05T18:17:20Z</dcterms:created>
  <dcterms:modified xsi:type="dcterms:W3CDTF">2020-01-04T19:53:54Z</dcterms:modified>
</cp:coreProperties>
</file>